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phne\Documents\Performance\2020\P11 (Jan 2020)\"/>
    </mc:Choice>
  </mc:AlternateContent>
  <bookViews>
    <workbookView xWindow="0" yWindow="0" windowWidth="28800" windowHeight="11835" firstSheet="1" activeTab="5"/>
  </bookViews>
  <sheets>
    <sheet name="Summary by country" sheetId="12" r:id="rId1"/>
    <sheet name="Detail by country" sheetId="13" r:id="rId2"/>
    <sheet name="Breban" sheetId="9" r:id="rId3"/>
    <sheet name="FraVint Sum by producer" sheetId="5" r:id="rId4"/>
    <sheet name="VintagesFR by region DETAIL" sheetId="11" r:id="rId5"/>
    <sheet name="All Rose by Agent" sheetId="3" r:id="rId6"/>
    <sheet name="P11" sheetId="1" state="hidden" r:id="rId7"/>
    <sheet name="RLU" sheetId="10" state="hidden" r:id="rId8"/>
    <sheet name="LU" sheetId="14" state="hidden" r:id="rId9"/>
  </sheets>
  <externalReferences>
    <externalReference r:id="rId10"/>
  </externalReferences>
  <definedNames>
    <definedName name="_xlnm._FilterDatabase" localSheetId="6" hidden="1">'P11'!$A$1:$Y$513</definedName>
    <definedName name="_xlnm._FilterDatabase" localSheetId="7" hidden="1">RLU!$A$1:$N$187</definedName>
    <definedName name="ChartSubtitle">[1]calculations!$B$22</definedName>
    <definedName name="IncludeOther">'[1]Quarterly Sales Report'!$K$4</definedName>
    <definedName name="n">'[1]Quarterly Sales Report'!$K$2</definedName>
    <definedName name="_xlnm.Print_Area" localSheetId="5">'All Rose by Agent'!$A$1:$I$212</definedName>
    <definedName name="_xlnm.Print_Area" localSheetId="2">Breban!$A$1:$I$13</definedName>
    <definedName name="_xlnm.Print_Area" localSheetId="7">RLU!$D$1:$F$21</definedName>
    <definedName name="_xlnm.Print_Area" localSheetId="0">'Summary by country'!$A$1:$G$36</definedName>
    <definedName name="_xlnm.Print_Area" localSheetId="4">'VintagesFR by region DETAIL'!$A$1:$I$108</definedName>
    <definedName name="_xlnm.Print_Titles" localSheetId="1">'Detail by country'!$7:$7</definedName>
    <definedName name="_xlnm.Print_Titles" localSheetId="4">'VintagesFR by region DETAIL'!$6:$6</definedName>
    <definedName name="TopN">[1]calculations!$E$4:INDEX([1]calculations!$E$4:$I$14,COUNT([1]calculations!$D$4:$D$14)+1,5)</definedName>
  </definedNames>
  <calcPr calcId="152511" iterateDelta="1E-4"/>
  <pivotCaches>
    <pivotCache cacheId="135" r:id="rId11"/>
    <pivotCache cacheId="146" r:id="rId12"/>
  </pivotCaches>
</workbook>
</file>

<file path=xl/calcChain.xml><?xml version="1.0" encoding="utf-8"?>
<calcChain xmlns="http://schemas.openxmlformats.org/spreadsheetml/2006/main">
  <c r="V229" i="1" l="1"/>
  <c r="W229" i="1"/>
  <c r="X229" i="1"/>
  <c r="Y229" i="1"/>
  <c r="V230" i="1"/>
  <c r="W230" i="1"/>
  <c r="X230" i="1"/>
  <c r="Y230" i="1"/>
  <c r="V231" i="1"/>
  <c r="W231" i="1"/>
  <c r="X231" i="1"/>
  <c r="Y231" i="1"/>
  <c r="V232" i="1"/>
  <c r="W232" i="1"/>
  <c r="X232" i="1"/>
  <c r="Y232" i="1"/>
  <c r="V233" i="1"/>
  <c r="W233" i="1"/>
  <c r="X233" i="1"/>
  <c r="Y233" i="1"/>
  <c r="V234" i="1"/>
  <c r="W234" i="1"/>
  <c r="X234" i="1"/>
  <c r="Y234" i="1"/>
  <c r="V235" i="1"/>
  <c r="W235" i="1"/>
  <c r="X235" i="1"/>
  <c r="Y235" i="1"/>
  <c r="V236" i="1"/>
  <c r="W236" i="1"/>
  <c r="X236" i="1"/>
  <c r="Y236" i="1"/>
  <c r="V237" i="1"/>
  <c r="W237" i="1"/>
  <c r="X237" i="1"/>
  <c r="Y237" i="1"/>
  <c r="V238" i="1"/>
  <c r="W238" i="1"/>
  <c r="X238" i="1"/>
  <c r="Y238" i="1"/>
  <c r="V239" i="1"/>
  <c r="W239" i="1"/>
  <c r="X239" i="1"/>
  <c r="Y239" i="1"/>
  <c r="V240" i="1"/>
  <c r="W240" i="1"/>
  <c r="X240" i="1"/>
  <c r="Y240" i="1"/>
  <c r="V241" i="1"/>
  <c r="W241" i="1"/>
  <c r="X241" i="1"/>
  <c r="Y241" i="1"/>
  <c r="V242" i="1"/>
  <c r="W242" i="1"/>
  <c r="X242" i="1"/>
  <c r="Y242" i="1"/>
  <c r="V243" i="1"/>
  <c r="W243" i="1"/>
  <c r="X243" i="1"/>
  <c r="Y243" i="1"/>
  <c r="V244" i="1"/>
  <c r="W244" i="1"/>
  <c r="X244" i="1"/>
  <c r="Y244" i="1"/>
  <c r="V245" i="1"/>
  <c r="W245" i="1"/>
  <c r="X245" i="1"/>
  <c r="Y245" i="1"/>
  <c r="V246" i="1"/>
  <c r="W246" i="1"/>
  <c r="X246" i="1"/>
  <c r="Y246" i="1"/>
  <c r="V247" i="1"/>
  <c r="W247" i="1"/>
  <c r="X247" i="1"/>
  <c r="Y247" i="1"/>
  <c r="V248" i="1"/>
  <c r="W248" i="1"/>
  <c r="X248" i="1"/>
  <c r="Y248" i="1"/>
  <c r="V249" i="1"/>
  <c r="W249" i="1"/>
  <c r="X249" i="1"/>
  <c r="Y249" i="1"/>
  <c r="V250" i="1"/>
  <c r="W250" i="1"/>
  <c r="X250" i="1"/>
  <c r="Y250" i="1"/>
  <c r="V251" i="1"/>
  <c r="W251" i="1"/>
  <c r="X251" i="1"/>
  <c r="Y251" i="1"/>
  <c r="V252" i="1"/>
  <c r="W252" i="1"/>
  <c r="X252" i="1"/>
  <c r="Y252" i="1"/>
  <c r="V253" i="1"/>
  <c r="W253" i="1"/>
  <c r="X253" i="1"/>
  <c r="Y253" i="1"/>
  <c r="V254" i="1"/>
  <c r="W254" i="1"/>
  <c r="X254" i="1"/>
  <c r="Y254" i="1"/>
  <c r="V255" i="1"/>
  <c r="W255" i="1"/>
  <c r="X255" i="1"/>
  <c r="Y255" i="1"/>
  <c r="V256" i="1"/>
  <c r="W256" i="1"/>
  <c r="X256" i="1"/>
  <c r="Y256" i="1"/>
  <c r="V257" i="1"/>
  <c r="W257" i="1"/>
  <c r="X257" i="1"/>
  <c r="Y257" i="1"/>
  <c r="V258" i="1"/>
  <c r="W258" i="1"/>
  <c r="X258" i="1"/>
  <c r="Y258" i="1"/>
  <c r="V259" i="1"/>
  <c r="W259" i="1"/>
  <c r="X259" i="1"/>
  <c r="Y259" i="1"/>
  <c r="V260" i="1"/>
  <c r="W260" i="1"/>
  <c r="X260" i="1"/>
  <c r="Y260" i="1"/>
  <c r="V261" i="1"/>
  <c r="W261" i="1"/>
  <c r="X261" i="1"/>
  <c r="Y261" i="1"/>
  <c r="V262" i="1"/>
  <c r="W262" i="1"/>
  <c r="X262" i="1"/>
  <c r="Y262" i="1"/>
  <c r="V263" i="1"/>
  <c r="W263" i="1"/>
  <c r="X263" i="1"/>
  <c r="Y263" i="1"/>
  <c r="V264" i="1"/>
  <c r="W264" i="1"/>
  <c r="X264" i="1"/>
  <c r="Y264" i="1"/>
  <c r="V265" i="1"/>
  <c r="W265" i="1"/>
  <c r="X265" i="1"/>
  <c r="Y265" i="1"/>
  <c r="V266" i="1"/>
  <c r="W266" i="1"/>
  <c r="X266" i="1"/>
  <c r="Y266" i="1"/>
  <c r="V267" i="1"/>
  <c r="W267" i="1"/>
  <c r="X267" i="1"/>
  <c r="Y267" i="1"/>
  <c r="V268" i="1"/>
  <c r="W268" i="1"/>
  <c r="X268" i="1"/>
  <c r="Y268" i="1"/>
  <c r="V269" i="1"/>
  <c r="W269" i="1"/>
  <c r="X269" i="1"/>
  <c r="Y269" i="1"/>
  <c r="V270" i="1"/>
  <c r="W270" i="1"/>
  <c r="X270" i="1"/>
  <c r="Y270" i="1"/>
  <c r="V271" i="1"/>
  <c r="W271" i="1"/>
  <c r="X271" i="1"/>
  <c r="Y271" i="1"/>
  <c r="V272" i="1"/>
  <c r="W272" i="1"/>
  <c r="X272" i="1"/>
  <c r="Y272" i="1"/>
  <c r="V273" i="1"/>
  <c r="W273" i="1"/>
  <c r="X273" i="1"/>
  <c r="Y273" i="1"/>
  <c r="V274" i="1"/>
  <c r="W274" i="1"/>
  <c r="X274" i="1"/>
  <c r="Y274" i="1"/>
  <c r="V275" i="1"/>
  <c r="W275" i="1"/>
  <c r="X275" i="1"/>
  <c r="Y275" i="1"/>
  <c r="V276" i="1"/>
  <c r="W276" i="1"/>
  <c r="X276" i="1"/>
  <c r="Y276" i="1"/>
  <c r="V277" i="1"/>
  <c r="W277" i="1"/>
  <c r="X277" i="1"/>
  <c r="Y277" i="1"/>
  <c r="V278" i="1"/>
  <c r="W278" i="1"/>
  <c r="X278" i="1"/>
  <c r="Y278" i="1"/>
  <c r="V279" i="1"/>
  <c r="W279" i="1"/>
  <c r="X279" i="1"/>
  <c r="Y279" i="1"/>
  <c r="V280" i="1"/>
  <c r="W280" i="1"/>
  <c r="X280" i="1"/>
  <c r="Y280" i="1"/>
  <c r="V281" i="1"/>
  <c r="W281" i="1"/>
  <c r="X281" i="1"/>
  <c r="Y281" i="1"/>
  <c r="V282" i="1"/>
  <c r="W282" i="1"/>
  <c r="X282" i="1"/>
  <c r="Y282" i="1"/>
  <c r="V283" i="1"/>
  <c r="W283" i="1"/>
  <c r="X283" i="1"/>
  <c r="Y283" i="1"/>
  <c r="V284" i="1"/>
  <c r="W284" i="1"/>
  <c r="X284" i="1"/>
  <c r="Y284" i="1"/>
  <c r="V285" i="1"/>
  <c r="W285" i="1"/>
  <c r="X285" i="1"/>
  <c r="Y285" i="1"/>
  <c r="V286" i="1"/>
  <c r="W286" i="1"/>
  <c r="X286" i="1"/>
  <c r="Y286" i="1"/>
  <c r="V287" i="1"/>
  <c r="W287" i="1"/>
  <c r="X287" i="1"/>
  <c r="Y287" i="1"/>
  <c r="V288" i="1"/>
  <c r="W288" i="1"/>
  <c r="X288" i="1"/>
  <c r="Y288" i="1"/>
  <c r="V289" i="1"/>
  <c r="W289" i="1"/>
  <c r="X289" i="1"/>
  <c r="Y289" i="1"/>
  <c r="V290" i="1"/>
  <c r="W290" i="1"/>
  <c r="X290" i="1"/>
  <c r="Y290" i="1"/>
  <c r="V291" i="1"/>
  <c r="W291" i="1"/>
  <c r="X291" i="1"/>
  <c r="Y291" i="1"/>
  <c r="V292" i="1"/>
  <c r="W292" i="1"/>
  <c r="X292" i="1"/>
  <c r="Y292" i="1"/>
  <c r="V293" i="1"/>
  <c r="W293" i="1"/>
  <c r="X293" i="1"/>
  <c r="Y293" i="1"/>
  <c r="V294" i="1"/>
  <c r="W294" i="1"/>
  <c r="X294" i="1"/>
  <c r="Y294" i="1"/>
  <c r="V295" i="1"/>
  <c r="W295" i="1"/>
  <c r="X295" i="1"/>
  <c r="Y295" i="1"/>
  <c r="V296" i="1"/>
  <c r="W296" i="1"/>
  <c r="X296" i="1"/>
  <c r="Y296" i="1"/>
  <c r="V297" i="1"/>
  <c r="W297" i="1"/>
  <c r="X297" i="1"/>
  <c r="Y297" i="1"/>
  <c r="V298" i="1"/>
  <c r="W298" i="1"/>
  <c r="X298" i="1"/>
  <c r="Y298" i="1"/>
  <c r="V299" i="1"/>
  <c r="W299" i="1"/>
  <c r="X299" i="1"/>
  <c r="Y299" i="1"/>
  <c r="V300" i="1"/>
  <c r="W300" i="1"/>
  <c r="X300" i="1"/>
  <c r="Y300" i="1"/>
  <c r="V301" i="1"/>
  <c r="W301" i="1"/>
  <c r="X301" i="1"/>
  <c r="Y301" i="1"/>
  <c r="V302" i="1"/>
  <c r="W302" i="1"/>
  <c r="X302" i="1"/>
  <c r="Y302" i="1"/>
  <c r="V303" i="1"/>
  <c r="W303" i="1"/>
  <c r="X303" i="1"/>
  <c r="Y303" i="1"/>
  <c r="V304" i="1"/>
  <c r="W304" i="1"/>
  <c r="X304" i="1"/>
  <c r="Y304" i="1"/>
  <c r="V305" i="1"/>
  <c r="W305" i="1"/>
  <c r="X305" i="1"/>
  <c r="Y305" i="1"/>
  <c r="V306" i="1"/>
  <c r="W306" i="1"/>
  <c r="X306" i="1"/>
  <c r="Y306" i="1"/>
  <c r="V307" i="1"/>
  <c r="W307" i="1"/>
  <c r="X307" i="1"/>
  <c r="Y307" i="1"/>
  <c r="V308" i="1"/>
  <c r="W308" i="1"/>
  <c r="X308" i="1"/>
  <c r="Y308" i="1"/>
  <c r="V309" i="1"/>
  <c r="W309" i="1"/>
  <c r="X309" i="1"/>
  <c r="Y309" i="1"/>
  <c r="V310" i="1"/>
  <c r="W310" i="1"/>
  <c r="X310" i="1"/>
  <c r="Y310" i="1"/>
  <c r="V311" i="1"/>
  <c r="W311" i="1"/>
  <c r="X311" i="1"/>
  <c r="Y311" i="1"/>
  <c r="V312" i="1"/>
  <c r="W312" i="1"/>
  <c r="X312" i="1"/>
  <c r="Y312" i="1"/>
  <c r="V313" i="1"/>
  <c r="W313" i="1"/>
  <c r="X313" i="1"/>
  <c r="Y313" i="1"/>
  <c r="V314" i="1"/>
  <c r="W314" i="1"/>
  <c r="X314" i="1"/>
  <c r="Y314" i="1"/>
  <c r="V315" i="1"/>
  <c r="W315" i="1"/>
  <c r="X315" i="1"/>
  <c r="Y315" i="1"/>
  <c r="V316" i="1"/>
  <c r="W316" i="1"/>
  <c r="X316" i="1"/>
  <c r="Y316" i="1"/>
  <c r="V317" i="1"/>
  <c r="W317" i="1"/>
  <c r="X317" i="1"/>
  <c r="Y317" i="1"/>
  <c r="V318" i="1"/>
  <c r="W318" i="1"/>
  <c r="X318" i="1"/>
  <c r="Y318" i="1"/>
  <c r="V319" i="1"/>
  <c r="W319" i="1"/>
  <c r="X319" i="1"/>
  <c r="Y319" i="1"/>
  <c r="V320" i="1"/>
  <c r="W320" i="1"/>
  <c r="X320" i="1"/>
  <c r="Y320" i="1"/>
  <c r="V321" i="1"/>
  <c r="W321" i="1"/>
  <c r="X321" i="1"/>
  <c r="Y321" i="1"/>
  <c r="V322" i="1"/>
  <c r="W322" i="1"/>
  <c r="X322" i="1"/>
  <c r="Y322" i="1"/>
  <c r="V323" i="1"/>
  <c r="W323" i="1"/>
  <c r="X323" i="1"/>
  <c r="Y323" i="1"/>
  <c r="V324" i="1"/>
  <c r="W324" i="1"/>
  <c r="X324" i="1"/>
  <c r="Y324" i="1"/>
  <c r="V325" i="1"/>
  <c r="W325" i="1"/>
  <c r="X325" i="1"/>
  <c r="Y325" i="1"/>
  <c r="V326" i="1"/>
  <c r="W326" i="1"/>
  <c r="X326" i="1"/>
  <c r="Y326" i="1"/>
  <c r="V327" i="1"/>
  <c r="W327" i="1"/>
  <c r="X327" i="1"/>
  <c r="Y327" i="1"/>
  <c r="V328" i="1"/>
  <c r="W328" i="1"/>
  <c r="X328" i="1"/>
  <c r="Y328" i="1"/>
  <c r="V329" i="1"/>
  <c r="W329" i="1"/>
  <c r="X329" i="1"/>
  <c r="Y329" i="1"/>
  <c r="V330" i="1"/>
  <c r="W330" i="1"/>
  <c r="X330" i="1"/>
  <c r="Y330" i="1"/>
  <c r="V331" i="1"/>
  <c r="W331" i="1"/>
  <c r="X331" i="1"/>
  <c r="Y331" i="1"/>
  <c r="V332" i="1"/>
  <c r="W332" i="1"/>
  <c r="X332" i="1"/>
  <c r="Y332" i="1"/>
  <c r="V333" i="1"/>
  <c r="W333" i="1"/>
  <c r="X333" i="1"/>
  <c r="Y333" i="1"/>
  <c r="V334" i="1"/>
  <c r="W334" i="1"/>
  <c r="X334" i="1"/>
  <c r="Y334" i="1"/>
  <c r="V335" i="1"/>
  <c r="W335" i="1"/>
  <c r="X335" i="1"/>
  <c r="Y335" i="1"/>
  <c r="V336" i="1"/>
  <c r="W336" i="1"/>
  <c r="X336" i="1"/>
  <c r="Y336" i="1"/>
  <c r="V337" i="1"/>
  <c r="W337" i="1"/>
  <c r="X337" i="1"/>
  <c r="Y337" i="1"/>
  <c r="V338" i="1"/>
  <c r="W338" i="1"/>
  <c r="X338" i="1"/>
  <c r="Y338" i="1"/>
  <c r="V339" i="1"/>
  <c r="W339" i="1"/>
  <c r="X339" i="1"/>
  <c r="Y339" i="1"/>
  <c r="V340" i="1"/>
  <c r="W340" i="1"/>
  <c r="X340" i="1"/>
  <c r="Y340" i="1"/>
  <c r="V341" i="1"/>
  <c r="W341" i="1"/>
  <c r="X341" i="1"/>
  <c r="Y341" i="1"/>
  <c r="V342" i="1"/>
  <c r="W342" i="1"/>
  <c r="X342" i="1"/>
  <c r="Y342" i="1"/>
  <c r="V343" i="1"/>
  <c r="W343" i="1"/>
  <c r="X343" i="1"/>
  <c r="Y343" i="1"/>
  <c r="V344" i="1"/>
  <c r="W344" i="1"/>
  <c r="X344" i="1"/>
  <c r="Y344" i="1"/>
  <c r="V345" i="1"/>
  <c r="W345" i="1"/>
  <c r="X345" i="1"/>
  <c r="Y345" i="1"/>
  <c r="V346" i="1"/>
  <c r="W346" i="1"/>
  <c r="X346" i="1"/>
  <c r="Y346" i="1"/>
  <c r="V347" i="1"/>
  <c r="W347" i="1"/>
  <c r="X347" i="1"/>
  <c r="Y347" i="1"/>
  <c r="V348" i="1"/>
  <c r="W348" i="1"/>
  <c r="X348" i="1"/>
  <c r="Y348" i="1"/>
  <c r="V349" i="1"/>
  <c r="W349" i="1"/>
  <c r="X349" i="1"/>
  <c r="Y349" i="1"/>
  <c r="V350" i="1"/>
  <c r="W350" i="1"/>
  <c r="X350" i="1"/>
  <c r="Y350" i="1"/>
  <c r="V351" i="1"/>
  <c r="W351" i="1"/>
  <c r="X351" i="1"/>
  <c r="Y351" i="1"/>
  <c r="V352" i="1"/>
  <c r="W352" i="1"/>
  <c r="X352" i="1"/>
  <c r="Y352" i="1"/>
  <c r="V353" i="1"/>
  <c r="W353" i="1"/>
  <c r="X353" i="1"/>
  <c r="Y353" i="1"/>
  <c r="V354" i="1"/>
  <c r="W354" i="1"/>
  <c r="X354" i="1"/>
  <c r="Y354" i="1"/>
  <c r="V355" i="1"/>
  <c r="W355" i="1"/>
  <c r="X355" i="1"/>
  <c r="Y355" i="1"/>
  <c r="V356" i="1"/>
  <c r="W356" i="1"/>
  <c r="X356" i="1"/>
  <c r="Y356" i="1"/>
  <c r="V357" i="1"/>
  <c r="W357" i="1"/>
  <c r="X357" i="1"/>
  <c r="Y357" i="1"/>
  <c r="V358" i="1"/>
  <c r="W358" i="1"/>
  <c r="X358" i="1"/>
  <c r="Y358" i="1"/>
  <c r="V359" i="1"/>
  <c r="W359" i="1"/>
  <c r="X359" i="1"/>
  <c r="Y359" i="1"/>
  <c r="V360" i="1"/>
  <c r="W360" i="1"/>
  <c r="X360" i="1"/>
  <c r="Y360" i="1"/>
  <c r="V361" i="1"/>
  <c r="W361" i="1"/>
  <c r="X361" i="1"/>
  <c r="Y361" i="1"/>
  <c r="V362" i="1"/>
  <c r="W362" i="1"/>
  <c r="X362" i="1"/>
  <c r="Y362" i="1"/>
  <c r="V363" i="1"/>
  <c r="W363" i="1"/>
  <c r="X363" i="1"/>
  <c r="Y363" i="1"/>
  <c r="V364" i="1"/>
  <c r="W364" i="1"/>
  <c r="X364" i="1"/>
  <c r="Y364" i="1"/>
  <c r="V365" i="1"/>
  <c r="W365" i="1"/>
  <c r="X365" i="1"/>
  <c r="Y365" i="1"/>
  <c r="V366" i="1"/>
  <c r="W366" i="1"/>
  <c r="X366" i="1"/>
  <c r="Y366" i="1"/>
  <c r="V367" i="1"/>
  <c r="W367" i="1"/>
  <c r="X367" i="1"/>
  <c r="Y367" i="1"/>
  <c r="V368" i="1"/>
  <c r="W368" i="1"/>
  <c r="X368" i="1"/>
  <c r="Y368" i="1"/>
  <c r="V369" i="1"/>
  <c r="W369" i="1"/>
  <c r="X369" i="1"/>
  <c r="Y369" i="1"/>
  <c r="V370" i="1"/>
  <c r="W370" i="1"/>
  <c r="X370" i="1"/>
  <c r="Y370" i="1"/>
  <c r="V371" i="1"/>
  <c r="W371" i="1"/>
  <c r="X371" i="1"/>
  <c r="Y371" i="1"/>
  <c r="V372" i="1"/>
  <c r="W372" i="1"/>
  <c r="X372" i="1"/>
  <c r="Y372" i="1"/>
  <c r="V373" i="1"/>
  <c r="W373" i="1"/>
  <c r="X373" i="1"/>
  <c r="Y373" i="1"/>
  <c r="V374" i="1"/>
  <c r="W374" i="1"/>
  <c r="X374" i="1"/>
  <c r="Y374" i="1"/>
  <c r="V375" i="1"/>
  <c r="W375" i="1"/>
  <c r="X375" i="1"/>
  <c r="Y375" i="1"/>
  <c r="V376" i="1"/>
  <c r="W376" i="1"/>
  <c r="X376" i="1"/>
  <c r="Y376" i="1"/>
  <c r="V377" i="1"/>
  <c r="W377" i="1"/>
  <c r="X377" i="1"/>
  <c r="Y377" i="1"/>
  <c r="V378" i="1"/>
  <c r="W378" i="1"/>
  <c r="X378" i="1"/>
  <c r="Y378" i="1"/>
  <c r="V379" i="1"/>
  <c r="W379" i="1"/>
  <c r="X379" i="1"/>
  <c r="Y379" i="1"/>
  <c r="V380" i="1"/>
  <c r="W380" i="1"/>
  <c r="X380" i="1"/>
  <c r="Y380" i="1"/>
  <c r="V381" i="1"/>
  <c r="W381" i="1"/>
  <c r="X381" i="1"/>
  <c r="Y381" i="1"/>
  <c r="V382" i="1"/>
  <c r="W382" i="1"/>
  <c r="X382" i="1"/>
  <c r="Y382" i="1"/>
  <c r="V383" i="1"/>
  <c r="W383" i="1"/>
  <c r="X383" i="1"/>
  <c r="Y383" i="1"/>
  <c r="V384" i="1"/>
  <c r="W384" i="1"/>
  <c r="X384" i="1"/>
  <c r="Y384" i="1"/>
  <c r="V385" i="1"/>
  <c r="W385" i="1"/>
  <c r="X385" i="1"/>
  <c r="Y385" i="1"/>
  <c r="V386" i="1"/>
  <c r="W386" i="1"/>
  <c r="X386" i="1"/>
  <c r="Y386" i="1"/>
  <c r="V387" i="1"/>
  <c r="W387" i="1"/>
  <c r="X387" i="1"/>
  <c r="Y387" i="1"/>
  <c r="V388" i="1"/>
  <c r="W388" i="1"/>
  <c r="X388" i="1"/>
  <c r="Y388" i="1"/>
  <c r="V389" i="1"/>
  <c r="W389" i="1"/>
  <c r="X389" i="1"/>
  <c r="Y389" i="1"/>
  <c r="V390" i="1"/>
  <c r="W390" i="1"/>
  <c r="X390" i="1"/>
  <c r="Y390" i="1"/>
  <c r="V391" i="1"/>
  <c r="W391" i="1"/>
  <c r="X391" i="1"/>
  <c r="Y391" i="1"/>
  <c r="V392" i="1"/>
  <c r="W392" i="1"/>
  <c r="X392" i="1"/>
  <c r="Y392" i="1"/>
  <c r="V393" i="1"/>
  <c r="W393" i="1"/>
  <c r="X393" i="1"/>
  <c r="Y393" i="1"/>
  <c r="V394" i="1"/>
  <c r="W394" i="1"/>
  <c r="X394" i="1"/>
  <c r="Y394" i="1"/>
  <c r="V395" i="1"/>
  <c r="W395" i="1"/>
  <c r="X395" i="1"/>
  <c r="Y395" i="1"/>
  <c r="V396" i="1"/>
  <c r="W396" i="1"/>
  <c r="X396" i="1"/>
  <c r="Y396" i="1"/>
  <c r="V397" i="1"/>
  <c r="W397" i="1"/>
  <c r="X397" i="1"/>
  <c r="Y397" i="1"/>
  <c r="V398" i="1"/>
  <c r="W398" i="1"/>
  <c r="X398" i="1"/>
  <c r="Y398" i="1"/>
  <c r="V399" i="1"/>
  <c r="W399" i="1"/>
  <c r="X399" i="1"/>
  <c r="Y399" i="1"/>
  <c r="V400" i="1"/>
  <c r="W400" i="1"/>
  <c r="X400" i="1"/>
  <c r="Y400" i="1"/>
  <c r="V401" i="1"/>
  <c r="W401" i="1"/>
  <c r="X401" i="1"/>
  <c r="Y401" i="1"/>
  <c r="V402" i="1"/>
  <c r="W402" i="1"/>
  <c r="X402" i="1"/>
  <c r="Y402" i="1"/>
  <c r="V403" i="1"/>
  <c r="W403" i="1"/>
  <c r="X403" i="1"/>
  <c r="Y403" i="1"/>
  <c r="V404" i="1"/>
  <c r="W404" i="1"/>
  <c r="X404" i="1"/>
  <c r="Y404" i="1"/>
  <c r="V405" i="1"/>
  <c r="W405" i="1"/>
  <c r="X405" i="1"/>
  <c r="Y405" i="1"/>
  <c r="V406" i="1"/>
  <c r="W406" i="1"/>
  <c r="X406" i="1"/>
  <c r="Y406" i="1"/>
  <c r="V407" i="1"/>
  <c r="W407" i="1"/>
  <c r="X407" i="1"/>
  <c r="Y407" i="1"/>
  <c r="V408" i="1"/>
  <c r="W408" i="1"/>
  <c r="X408" i="1"/>
  <c r="Y408" i="1"/>
  <c r="V409" i="1"/>
  <c r="W409" i="1"/>
  <c r="X409" i="1"/>
  <c r="Y409" i="1"/>
  <c r="V410" i="1"/>
  <c r="W410" i="1"/>
  <c r="X410" i="1"/>
  <c r="Y410" i="1"/>
  <c r="V411" i="1"/>
  <c r="W411" i="1"/>
  <c r="X411" i="1"/>
  <c r="Y411" i="1"/>
  <c r="V412" i="1"/>
  <c r="W412" i="1"/>
  <c r="X412" i="1"/>
  <c r="Y412" i="1"/>
  <c r="V413" i="1"/>
  <c r="W413" i="1"/>
  <c r="X413" i="1"/>
  <c r="Y413" i="1"/>
  <c r="V414" i="1"/>
  <c r="W414" i="1"/>
  <c r="X414" i="1"/>
  <c r="Y414" i="1"/>
  <c r="V415" i="1"/>
  <c r="W415" i="1"/>
  <c r="X415" i="1"/>
  <c r="Y415" i="1"/>
  <c r="V416" i="1"/>
  <c r="W416" i="1"/>
  <c r="X416" i="1"/>
  <c r="Y416" i="1"/>
  <c r="V417" i="1"/>
  <c r="W417" i="1"/>
  <c r="X417" i="1"/>
  <c r="Y417" i="1"/>
  <c r="V418" i="1"/>
  <c r="W418" i="1"/>
  <c r="X418" i="1"/>
  <c r="Y418" i="1"/>
  <c r="V419" i="1"/>
  <c r="W419" i="1"/>
  <c r="X419" i="1"/>
  <c r="Y419" i="1"/>
  <c r="V420" i="1"/>
  <c r="W420" i="1"/>
  <c r="X420" i="1"/>
  <c r="Y420" i="1"/>
  <c r="V421" i="1"/>
  <c r="W421" i="1"/>
  <c r="X421" i="1"/>
  <c r="Y421" i="1"/>
  <c r="V422" i="1"/>
  <c r="W422" i="1"/>
  <c r="X422" i="1"/>
  <c r="Y422" i="1"/>
  <c r="V423" i="1"/>
  <c r="W423" i="1"/>
  <c r="X423" i="1"/>
  <c r="Y423" i="1"/>
  <c r="V424" i="1"/>
  <c r="W424" i="1"/>
  <c r="X424" i="1"/>
  <c r="Y424" i="1"/>
  <c r="V425" i="1"/>
  <c r="W425" i="1"/>
  <c r="X425" i="1"/>
  <c r="Y425" i="1"/>
  <c r="V426" i="1"/>
  <c r="W426" i="1"/>
  <c r="X426" i="1"/>
  <c r="Y426" i="1"/>
  <c r="V427" i="1"/>
  <c r="W427" i="1"/>
  <c r="X427" i="1"/>
  <c r="Y427" i="1"/>
  <c r="V428" i="1"/>
  <c r="W428" i="1"/>
  <c r="X428" i="1"/>
  <c r="Y428" i="1"/>
  <c r="V429" i="1"/>
  <c r="W429" i="1"/>
  <c r="X429" i="1"/>
  <c r="Y429" i="1"/>
  <c r="V430" i="1"/>
  <c r="W430" i="1"/>
  <c r="X430" i="1"/>
  <c r="Y430" i="1"/>
  <c r="V431" i="1"/>
  <c r="W431" i="1"/>
  <c r="X431" i="1"/>
  <c r="Y431" i="1"/>
  <c r="V432" i="1"/>
  <c r="W432" i="1"/>
  <c r="X432" i="1"/>
  <c r="Y432" i="1"/>
  <c r="V433" i="1"/>
  <c r="W433" i="1"/>
  <c r="X433" i="1"/>
  <c r="Y433" i="1"/>
  <c r="V434" i="1"/>
  <c r="W434" i="1"/>
  <c r="X434" i="1"/>
  <c r="Y434" i="1"/>
  <c r="V435" i="1"/>
  <c r="W435" i="1"/>
  <c r="X435" i="1"/>
  <c r="Y435" i="1"/>
  <c r="V436" i="1"/>
  <c r="W436" i="1"/>
  <c r="X436" i="1"/>
  <c r="Y436" i="1"/>
  <c r="V437" i="1"/>
  <c r="W437" i="1"/>
  <c r="X437" i="1"/>
  <c r="Y437" i="1"/>
  <c r="V438" i="1"/>
  <c r="W438" i="1"/>
  <c r="X438" i="1"/>
  <c r="Y438" i="1"/>
  <c r="V439" i="1"/>
  <c r="W439" i="1"/>
  <c r="X439" i="1"/>
  <c r="Y439" i="1"/>
  <c r="V440" i="1"/>
  <c r="W440" i="1"/>
  <c r="X440" i="1"/>
  <c r="Y440" i="1"/>
  <c r="V441" i="1"/>
  <c r="W441" i="1"/>
  <c r="X441" i="1"/>
  <c r="Y441" i="1"/>
  <c r="V442" i="1"/>
  <c r="W442" i="1"/>
  <c r="X442" i="1"/>
  <c r="Y442" i="1"/>
  <c r="V443" i="1"/>
  <c r="W443" i="1"/>
  <c r="X443" i="1"/>
  <c r="Y443" i="1"/>
  <c r="V444" i="1"/>
  <c r="W444" i="1"/>
  <c r="X444" i="1"/>
  <c r="Y444" i="1"/>
  <c r="V445" i="1"/>
  <c r="W445" i="1"/>
  <c r="X445" i="1"/>
  <c r="Y445" i="1"/>
  <c r="V446" i="1"/>
  <c r="W446" i="1"/>
  <c r="X446" i="1"/>
  <c r="Y446" i="1"/>
  <c r="V447" i="1"/>
  <c r="W447" i="1"/>
  <c r="X447" i="1"/>
  <c r="Y447" i="1"/>
  <c r="V448" i="1"/>
  <c r="W448" i="1"/>
  <c r="X448" i="1"/>
  <c r="Y448" i="1"/>
  <c r="V449" i="1"/>
  <c r="W449" i="1"/>
  <c r="X449" i="1"/>
  <c r="Y449" i="1"/>
  <c r="V450" i="1"/>
  <c r="W450" i="1"/>
  <c r="X450" i="1"/>
  <c r="Y450" i="1"/>
  <c r="V451" i="1"/>
  <c r="W451" i="1"/>
  <c r="X451" i="1"/>
  <c r="Y451" i="1"/>
  <c r="V452" i="1"/>
  <c r="W452" i="1"/>
  <c r="X452" i="1"/>
  <c r="Y452" i="1"/>
  <c r="V453" i="1"/>
  <c r="W453" i="1"/>
  <c r="X453" i="1"/>
  <c r="Y453" i="1"/>
  <c r="V454" i="1"/>
  <c r="W454" i="1"/>
  <c r="X454" i="1"/>
  <c r="Y454" i="1"/>
  <c r="V455" i="1"/>
  <c r="W455" i="1"/>
  <c r="X455" i="1"/>
  <c r="Y455" i="1"/>
  <c r="V456" i="1"/>
  <c r="W456" i="1"/>
  <c r="X456" i="1"/>
  <c r="Y456" i="1"/>
  <c r="V457" i="1"/>
  <c r="W457" i="1"/>
  <c r="X457" i="1"/>
  <c r="Y457" i="1"/>
  <c r="V458" i="1"/>
  <c r="W458" i="1"/>
  <c r="X458" i="1"/>
  <c r="Y458" i="1"/>
  <c r="V459" i="1"/>
  <c r="W459" i="1"/>
  <c r="X459" i="1"/>
  <c r="Y459" i="1"/>
  <c r="V460" i="1"/>
  <c r="W460" i="1"/>
  <c r="X460" i="1"/>
  <c r="Y460" i="1"/>
  <c r="V461" i="1"/>
  <c r="W461" i="1"/>
  <c r="X461" i="1"/>
  <c r="Y461" i="1"/>
  <c r="V462" i="1"/>
  <c r="W462" i="1"/>
  <c r="X462" i="1"/>
  <c r="Y462" i="1"/>
  <c r="V463" i="1"/>
  <c r="W463" i="1"/>
  <c r="X463" i="1"/>
  <c r="Y463" i="1"/>
  <c r="V464" i="1"/>
  <c r="W464" i="1"/>
  <c r="X464" i="1"/>
  <c r="Y464" i="1"/>
  <c r="V465" i="1"/>
  <c r="W465" i="1"/>
  <c r="X465" i="1"/>
  <c r="Y465" i="1"/>
  <c r="V466" i="1"/>
  <c r="W466" i="1"/>
  <c r="X466" i="1"/>
  <c r="Y466" i="1"/>
  <c r="V467" i="1"/>
  <c r="W467" i="1"/>
  <c r="X467" i="1"/>
  <c r="Y467" i="1"/>
  <c r="V468" i="1"/>
  <c r="W468" i="1"/>
  <c r="X468" i="1"/>
  <c r="Y468" i="1"/>
  <c r="V469" i="1"/>
  <c r="W469" i="1"/>
  <c r="X469" i="1"/>
  <c r="Y469" i="1"/>
  <c r="V470" i="1"/>
  <c r="W470" i="1"/>
  <c r="X470" i="1"/>
  <c r="Y470" i="1"/>
  <c r="V471" i="1"/>
  <c r="W471" i="1"/>
  <c r="X471" i="1"/>
  <c r="Y471" i="1"/>
  <c r="V472" i="1"/>
  <c r="W472" i="1"/>
  <c r="X472" i="1"/>
  <c r="Y472" i="1"/>
  <c r="V473" i="1"/>
  <c r="W473" i="1"/>
  <c r="X473" i="1"/>
  <c r="Y473" i="1"/>
  <c r="V474" i="1"/>
  <c r="W474" i="1"/>
  <c r="X474" i="1"/>
  <c r="Y474" i="1"/>
  <c r="V475" i="1"/>
  <c r="W475" i="1"/>
  <c r="X475" i="1"/>
  <c r="Y475" i="1"/>
  <c r="V476" i="1"/>
  <c r="W476" i="1"/>
  <c r="X476" i="1"/>
  <c r="Y476" i="1"/>
  <c r="V477" i="1"/>
  <c r="W477" i="1"/>
  <c r="X477" i="1"/>
  <c r="Y477" i="1"/>
  <c r="V478" i="1"/>
  <c r="W478" i="1"/>
  <c r="X478" i="1"/>
  <c r="Y478" i="1"/>
  <c r="V479" i="1"/>
  <c r="W479" i="1"/>
  <c r="X479" i="1"/>
  <c r="Y479" i="1"/>
  <c r="V480" i="1"/>
  <c r="W480" i="1"/>
  <c r="X480" i="1"/>
  <c r="Y480" i="1"/>
  <c r="V481" i="1"/>
  <c r="W481" i="1"/>
  <c r="X481" i="1"/>
  <c r="Y481" i="1"/>
  <c r="V482" i="1"/>
  <c r="W482" i="1"/>
  <c r="X482" i="1"/>
  <c r="Y482" i="1"/>
  <c r="V483" i="1"/>
  <c r="W483" i="1"/>
  <c r="X483" i="1"/>
  <c r="Y483" i="1"/>
  <c r="V484" i="1"/>
  <c r="W484" i="1"/>
  <c r="X484" i="1"/>
  <c r="Y484" i="1"/>
  <c r="V485" i="1"/>
  <c r="W485" i="1"/>
  <c r="X485" i="1"/>
  <c r="Y485" i="1"/>
  <c r="V486" i="1"/>
  <c r="W486" i="1"/>
  <c r="X486" i="1"/>
  <c r="Y486" i="1"/>
  <c r="V487" i="1"/>
  <c r="W487" i="1"/>
  <c r="X487" i="1"/>
  <c r="Y487" i="1"/>
  <c r="V488" i="1"/>
  <c r="W488" i="1"/>
  <c r="X488" i="1"/>
  <c r="Y488" i="1"/>
  <c r="V489" i="1"/>
  <c r="W489" i="1"/>
  <c r="X489" i="1"/>
  <c r="Y489" i="1"/>
  <c r="V490" i="1"/>
  <c r="W490" i="1"/>
  <c r="X490" i="1"/>
  <c r="Y490" i="1"/>
  <c r="V491" i="1"/>
  <c r="W491" i="1"/>
  <c r="X491" i="1"/>
  <c r="Y491" i="1"/>
  <c r="V492" i="1"/>
  <c r="W492" i="1"/>
  <c r="X492" i="1"/>
  <c r="Y492" i="1"/>
  <c r="V493" i="1"/>
  <c r="W493" i="1"/>
  <c r="X493" i="1"/>
  <c r="Y493" i="1"/>
  <c r="V494" i="1"/>
  <c r="W494" i="1"/>
  <c r="X494" i="1"/>
  <c r="Y494" i="1"/>
  <c r="V495" i="1"/>
  <c r="W495" i="1"/>
  <c r="X495" i="1"/>
  <c r="Y495" i="1"/>
  <c r="V496" i="1"/>
  <c r="W496" i="1"/>
  <c r="X496" i="1"/>
  <c r="Y496" i="1"/>
  <c r="V497" i="1"/>
  <c r="W497" i="1"/>
  <c r="X497" i="1"/>
  <c r="Y497" i="1"/>
  <c r="V498" i="1"/>
  <c r="W498" i="1"/>
  <c r="X498" i="1"/>
  <c r="Y498" i="1"/>
  <c r="V499" i="1"/>
  <c r="W499" i="1"/>
  <c r="X499" i="1"/>
  <c r="Y499" i="1"/>
  <c r="V500" i="1"/>
  <c r="W500" i="1"/>
  <c r="X500" i="1"/>
  <c r="Y500" i="1"/>
  <c r="V501" i="1"/>
  <c r="W501" i="1"/>
  <c r="X501" i="1"/>
  <c r="Y501" i="1"/>
  <c r="V502" i="1"/>
  <c r="W502" i="1"/>
  <c r="X502" i="1"/>
  <c r="Y502" i="1"/>
  <c r="V503" i="1"/>
  <c r="W503" i="1"/>
  <c r="X503" i="1"/>
  <c r="Y503" i="1"/>
  <c r="V504" i="1"/>
  <c r="W504" i="1"/>
  <c r="X504" i="1"/>
  <c r="Y504" i="1"/>
  <c r="V505" i="1"/>
  <c r="W505" i="1"/>
  <c r="X505" i="1"/>
  <c r="Y505" i="1"/>
  <c r="V506" i="1"/>
  <c r="W506" i="1"/>
  <c r="X506" i="1"/>
  <c r="Y506" i="1"/>
  <c r="V507" i="1"/>
  <c r="W507" i="1"/>
  <c r="X507" i="1"/>
  <c r="Y507" i="1"/>
  <c r="V508" i="1"/>
  <c r="W508" i="1"/>
  <c r="X508" i="1"/>
  <c r="Y508" i="1"/>
  <c r="V509" i="1"/>
  <c r="W509" i="1"/>
  <c r="X509" i="1"/>
  <c r="Y509" i="1"/>
  <c r="V510" i="1"/>
  <c r="W510" i="1"/>
  <c r="X510" i="1"/>
  <c r="Y510" i="1"/>
  <c r="V511" i="1"/>
  <c r="W511" i="1"/>
  <c r="X511" i="1"/>
  <c r="Y511" i="1"/>
  <c r="V512" i="1"/>
  <c r="W512" i="1"/>
  <c r="X512" i="1"/>
  <c r="Y512" i="1"/>
  <c r="V513" i="1"/>
  <c r="W513" i="1"/>
  <c r="X513" i="1"/>
  <c r="Y513" i="1"/>
  <c r="V2" i="1"/>
  <c r="W2" i="1"/>
  <c r="X2" i="1"/>
  <c r="Y2" i="1"/>
  <c r="V3" i="1"/>
  <c r="W3" i="1"/>
  <c r="X3" i="1"/>
  <c r="Y3" i="1"/>
  <c r="V4" i="1"/>
  <c r="W4" i="1"/>
  <c r="X4" i="1"/>
  <c r="Y4" i="1"/>
  <c r="V5" i="1"/>
  <c r="W5" i="1"/>
  <c r="X5" i="1"/>
  <c r="Y5" i="1"/>
  <c r="V6" i="1"/>
  <c r="W6" i="1"/>
  <c r="X6" i="1"/>
  <c r="Y6" i="1"/>
  <c r="V7" i="1"/>
  <c r="W7" i="1"/>
  <c r="X7" i="1"/>
  <c r="Y7" i="1"/>
  <c r="V8" i="1"/>
  <c r="W8" i="1"/>
  <c r="X8" i="1"/>
  <c r="Y8" i="1"/>
  <c r="V9" i="1"/>
  <c r="W9" i="1"/>
  <c r="X9" i="1"/>
  <c r="Y9" i="1"/>
  <c r="V10" i="1"/>
  <c r="W10" i="1"/>
  <c r="X10" i="1"/>
  <c r="Y10" i="1"/>
  <c r="V11" i="1"/>
  <c r="W11" i="1"/>
  <c r="X11" i="1"/>
  <c r="Y11" i="1"/>
  <c r="V12" i="1"/>
  <c r="W12" i="1"/>
  <c r="X12" i="1"/>
  <c r="Y12" i="1"/>
  <c r="V13" i="1"/>
  <c r="W13" i="1"/>
  <c r="X13" i="1"/>
  <c r="Y13" i="1"/>
  <c r="V14" i="1"/>
  <c r="W14" i="1"/>
  <c r="X14" i="1"/>
  <c r="Y14" i="1"/>
  <c r="V15" i="1"/>
  <c r="W15" i="1"/>
  <c r="X15" i="1"/>
  <c r="Y15" i="1"/>
  <c r="V16" i="1"/>
  <c r="W16" i="1"/>
  <c r="X16" i="1"/>
  <c r="Y16" i="1"/>
  <c r="V17" i="1"/>
  <c r="W17" i="1"/>
  <c r="X17" i="1"/>
  <c r="Y17" i="1"/>
  <c r="V18" i="1"/>
  <c r="W18" i="1"/>
  <c r="X18" i="1"/>
  <c r="Y18" i="1"/>
  <c r="V19" i="1"/>
  <c r="W19" i="1"/>
  <c r="X19" i="1"/>
  <c r="Y19" i="1"/>
  <c r="V20" i="1"/>
  <c r="W20" i="1"/>
  <c r="X20" i="1"/>
  <c r="Y20" i="1"/>
  <c r="V21" i="1"/>
  <c r="W21" i="1"/>
  <c r="X21" i="1"/>
  <c r="Y21" i="1"/>
  <c r="V22" i="1"/>
  <c r="W22" i="1"/>
  <c r="X22" i="1"/>
  <c r="Y22" i="1"/>
  <c r="V23" i="1"/>
  <c r="W23" i="1"/>
  <c r="X23" i="1"/>
  <c r="Y23" i="1"/>
  <c r="V24" i="1"/>
  <c r="W24" i="1"/>
  <c r="X24" i="1"/>
  <c r="Y24" i="1"/>
  <c r="V25" i="1"/>
  <c r="W25" i="1"/>
  <c r="X25" i="1"/>
  <c r="Y25" i="1"/>
  <c r="V26" i="1"/>
  <c r="W26" i="1"/>
  <c r="X26" i="1"/>
  <c r="Y26" i="1"/>
  <c r="V27" i="1"/>
  <c r="W27" i="1"/>
  <c r="X27" i="1"/>
  <c r="Y27" i="1"/>
  <c r="V28" i="1"/>
  <c r="W28" i="1"/>
  <c r="X28" i="1"/>
  <c r="Y28" i="1"/>
  <c r="V29" i="1"/>
  <c r="W29" i="1"/>
  <c r="X29" i="1"/>
  <c r="Y29" i="1"/>
  <c r="V30" i="1"/>
  <c r="W30" i="1"/>
  <c r="X30" i="1"/>
  <c r="Y30" i="1"/>
  <c r="V31" i="1"/>
  <c r="W31" i="1"/>
  <c r="X31" i="1"/>
  <c r="Y31" i="1"/>
  <c r="V32" i="1"/>
  <c r="W32" i="1"/>
  <c r="X32" i="1"/>
  <c r="Y32" i="1"/>
  <c r="V33" i="1"/>
  <c r="W33" i="1"/>
  <c r="X33" i="1"/>
  <c r="Y33" i="1"/>
  <c r="V34" i="1"/>
  <c r="W34" i="1"/>
  <c r="X34" i="1"/>
  <c r="Y34" i="1"/>
  <c r="V35" i="1"/>
  <c r="W35" i="1"/>
  <c r="X35" i="1"/>
  <c r="Y35" i="1"/>
  <c r="V36" i="1"/>
  <c r="W36" i="1"/>
  <c r="X36" i="1"/>
  <c r="Y36" i="1"/>
  <c r="V37" i="1"/>
  <c r="W37" i="1"/>
  <c r="X37" i="1"/>
  <c r="Y37" i="1"/>
  <c r="V38" i="1"/>
  <c r="W38" i="1"/>
  <c r="X38" i="1"/>
  <c r="Y38" i="1"/>
  <c r="V39" i="1"/>
  <c r="W39" i="1"/>
  <c r="X39" i="1"/>
  <c r="Y39" i="1"/>
  <c r="V40" i="1"/>
  <c r="W40" i="1"/>
  <c r="X40" i="1"/>
  <c r="Y40" i="1"/>
  <c r="V41" i="1"/>
  <c r="W41" i="1"/>
  <c r="X41" i="1"/>
  <c r="Y41" i="1"/>
  <c r="V42" i="1"/>
  <c r="W42" i="1"/>
  <c r="X42" i="1"/>
  <c r="Y42" i="1"/>
  <c r="V43" i="1"/>
  <c r="W43" i="1"/>
  <c r="X43" i="1"/>
  <c r="Y43" i="1"/>
  <c r="V44" i="1"/>
  <c r="W44" i="1"/>
  <c r="X44" i="1"/>
  <c r="Y44" i="1"/>
  <c r="V45" i="1"/>
  <c r="W45" i="1"/>
  <c r="X45" i="1"/>
  <c r="Y45" i="1"/>
  <c r="V46" i="1"/>
  <c r="W46" i="1"/>
  <c r="X46" i="1"/>
  <c r="Y46" i="1"/>
  <c r="V47" i="1"/>
  <c r="W47" i="1"/>
  <c r="X47" i="1"/>
  <c r="Y47" i="1"/>
  <c r="V48" i="1"/>
  <c r="W48" i="1"/>
  <c r="X48" i="1"/>
  <c r="Y48" i="1"/>
  <c r="V49" i="1"/>
  <c r="W49" i="1"/>
  <c r="X49" i="1"/>
  <c r="Y49" i="1"/>
  <c r="V50" i="1"/>
  <c r="W50" i="1"/>
  <c r="X50" i="1"/>
  <c r="Y50" i="1"/>
  <c r="V51" i="1"/>
  <c r="W51" i="1"/>
  <c r="X51" i="1"/>
  <c r="Y51" i="1"/>
  <c r="V52" i="1"/>
  <c r="W52" i="1"/>
  <c r="X52" i="1"/>
  <c r="Y52" i="1"/>
  <c r="V53" i="1"/>
  <c r="W53" i="1"/>
  <c r="X53" i="1"/>
  <c r="Y53" i="1"/>
  <c r="V54" i="1"/>
  <c r="W54" i="1"/>
  <c r="X54" i="1"/>
  <c r="Y54" i="1"/>
  <c r="V55" i="1"/>
  <c r="W55" i="1"/>
  <c r="X55" i="1"/>
  <c r="Y55" i="1"/>
  <c r="V56" i="1"/>
  <c r="W56" i="1"/>
  <c r="X56" i="1"/>
  <c r="Y56" i="1"/>
  <c r="V57" i="1"/>
  <c r="W57" i="1"/>
  <c r="X57" i="1"/>
  <c r="Y57" i="1"/>
  <c r="V58" i="1"/>
  <c r="W58" i="1"/>
  <c r="X58" i="1"/>
  <c r="Y58" i="1"/>
  <c r="V59" i="1"/>
  <c r="W59" i="1"/>
  <c r="X59" i="1"/>
  <c r="Y59" i="1"/>
  <c r="V60" i="1"/>
  <c r="W60" i="1"/>
  <c r="X60" i="1"/>
  <c r="Y60" i="1"/>
  <c r="V61" i="1"/>
  <c r="W61" i="1"/>
  <c r="X61" i="1"/>
  <c r="Y61" i="1"/>
  <c r="V62" i="1"/>
  <c r="W62" i="1"/>
  <c r="X62" i="1"/>
  <c r="Y62" i="1"/>
  <c r="V63" i="1"/>
  <c r="W63" i="1"/>
  <c r="X63" i="1"/>
  <c r="Y63" i="1"/>
  <c r="V64" i="1"/>
  <c r="W64" i="1"/>
  <c r="X64" i="1"/>
  <c r="Y64" i="1"/>
  <c r="V65" i="1"/>
  <c r="W65" i="1"/>
  <c r="X65" i="1"/>
  <c r="Y65" i="1"/>
  <c r="V66" i="1"/>
  <c r="W66" i="1"/>
  <c r="X66" i="1"/>
  <c r="Y66" i="1"/>
  <c r="V67" i="1"/>
  <c r="W67" i="1"/>
  <c r="X67" i="1"/>
  <c r="Y67" i="1"/>
  <c r="V68" i="1"/>
  <c r="W68" i="1"/>
  <c r="X68" i="1"/>
  <c r="Y68" i="1"/>
  <c r="V69" i="1"/>
  <c r="W69" i="1"/>
  <c r="X69" i="1"/>
  <c r="Y69" i="1"/>
  <c r="V70" i="1"/>
  <c r="W70" i="1"/>
  <c r="X70" i="1"/>
  <c r="Y70" i="1"/>
  <c r="V71" i="1"/>
  <c r="W71" i="1"/>
  <c r="X71" i="1"/>
  <c r="Y71" i="1"/>
  <c r="V72" i="1"/>
  <c r="W72" i="1"/>
  <c r="X72" i="1"/>
  <c r="Y72" i="1"/>
  <c r="V73" i="1"/>
  <c r="W73" i="1"/>
  <c r="X73" i="1"/>
  <c r="Y73" i="1"/>
  <c r="V74" i="1"/>
  <c r="W74" i="1"/>
  <c r="X74" i="1"/>
  <c r="Y74" i="1"/>
  <c r="V75" i="1"/>
  <c r="W75" i="1"/>
  <c r="X75" i="1"/>
  <c r="Y75" i="1"/>
  <c r="V76" i="1"/>
  <c r="W76" i="1"/>
  <c r="X76" i="1"/>
  <c r="Y76" i="1"/>
  <c r="V77" i="1"/>
  <c r="W77" i="1"/>
  <c r="X77" i="1"/>
  <c r="Y77" i="1"/>
  <c r="V78" i="1"/>
  <c r="W78" i="1"/>
  <c r="X78" i="1"/>
  <c r="Y78" i="1"/>
  <c r="V79" i="1"/>
  <c r="W79" i="1"/>
  <c r="X79" i="1"/>
  <c r="Y79" i="1"/>
  <c r="V80" i="1"/>
  <c r="W80" i="1"/>
  <c r="X80" i="1"/>
  <c r="Y80" i="1"/>
  <c r="V81" i="1"/>
  <c r="W81" i="1"/>
  <c r="X81" i="1"/>
  <c r="Y81" i="1"/>
  <c r="V82" i="1"/>
  <c r="W82" i="1"/>
  <c r="X82" i="1"/>
  <c r="Y82" i="1"/>
  <c r="V83" i="1"/>
  <c r="W83" i="1"/>
  <c r="X83" i="1"/>
  <c r="Y83" i="1"/>
  <c r="V84" i="1"/>
  <c r="W84" i="1"/>
  <c r="X84" i="1"/>
  <c r="Y84" i="1"/>
  <c r="V85" i="1"/>
  <c r="W85" i="1"/>
  <c r="X85" i="1"/>
  <c r="Y85" i="1"/>
  <c r="V86" i="1"/>
  <c r="W86" i="1"/>
  <c r="X86" i="1"/>
  <c r="Y86" i="1"/>
  <c r="V87" i="1"/>
  <c r="W87" i="1"/>
  <c r="X87" i="1"/>
  <c r="Y87" i="1"/>
  <c r="V88" i="1"/>
  <c r="W88" i="1"/>
  <c r="X88" i="1"/>
  <c r="Y88" i="1"/>
  <c r="V89" i="1"/>
  <c r="W89" i="1"/>
  <c r="X89" i="1"/>
  <c r="Y89" i="1"/>
  <c r="V90" i="1"/>
  <c r="W90" i="1"/>
  <c r="X90" i="1"/>
  <c r="Y90" i="1"/>
  <c r="V91" i="1"/>
  <c r="W91" i="1"/>
  <c r="X91" i="1"/>
  <c r="Y91" i="1"/>
  <c r="V92" i="1"/>
  <c r="W92" i="1"/>
  <c r="X92" i="1"/>
  <c r="Y92" i="1"/>
  <c r="V93" i="1"/>
  <c r="W93" i="1"/>
  <c r="X93" i="1"/>
  <c r="Y93" i="1"/>
  <c r="V94" i="1"/>
  <c r="W94" i="1"/>
  <c r="X94" i="1"/>
  <c r="Y94" i="1"/>
  <c r="V95" i="1"/>
  <c r="W95" i="1"/>
  <c r="X95" i="1"/>
  <c r="Y95" i="1"/>
  <c r="V96" i="1"/>
  <c r="W96" i="1"/>
  <c r="X96" i="1"/>
  <c r="Y96" i="1"/>
  <c r="V97" i="1"/>
  <c r="W97" i="1"/>
  <c r="X97" i="1"/>
  <c r="Y97" i="1"/>
  <c r="V98" i="1"/>
  <c r="W98" i="1"/>
  <c r="X98" i="1"/>
  <c r="Y98" i="1"/>
  <c r="V99" i="1"/>
  <c r="W99" i="1"/>
  <c r="X99" i="1"/>
  <c r="Y99" i="1"/>
  <c r="V100" i="1"/>
  <c r="W100" i="1"/>
  <c r="X100" i="1"/>
  <c r="Y100" i="1"/>
  <c r="V101" i="1"/>
  <c r="W101" i="1"/>
  <c r="X101" i="1"/>
  <c r="Y101" i="1"/>
  <c r="V102" i="1"/>
  <c r="W102" i="1"/>
  <c r="X102" i="1"/>
  <c r="Y102" i="1"/>
  <c r="V103" i="1"/>
  <c r="W103" i="1"/>
  <c r="X103" i="1"/>
  <c r="Y103" i="1"/>
  <c r="V104" i="1"/>
  <c r="W104" i="1"/>
  <c r="X104" i="1"/>
  <c r="Y104" i="1"/>
  <c r="V105" i="1"/>
  <c r="W105" i="1"/>
  <c r="X105" i="1"/>
  <c r="Y105" i="1"/>
  <c r="V106" i="1"/>
  <c r="W106" i="1"/>
  <c r="X106" i="1"/>
  <c r="Y106" i="1"/>
  <c r="V107" i="1"/>
  <c r="W107" i="1"/>
  <c r="X107" i="1"/>
  <c r="Y107" i="1"/>
  <c r="V108" i="1"/>
  <c r="W108" i="1"/>
  <c r="X108" i="1"/>
  <c r="Y108" i="1"/>
  <c r="V109" i="1"/>
  <c r="W109" i="1"/>
  <c r="X109" i="1"/>
  <c r="Y109" i="1"/>
  <c r="V110" i="1"/>
  <c r="W110" i="1"/>
  <c r="X110" i="1"/>
  <c r="Y110" i="1"/>
  <c r="V111" i="1"/>
  <c r="W111" i="1"/>
  <c r="X111" i="1"/>
  <c r="Y111" i="1"/>
  <c r="V112" i="1"/>
  <c r="W112" i="1"/>
  <c r="X112" i="1"/>
  <c r="Y112" i="1"/>
  <c r="V113" i="1"/>
  <c r="W113" i="1"/>
  <c r="X113" i="1"/>
  <c r="Y113" i="1"/>
  <c r="V114" i="1"/>
  <c r="W114" i="1"/>
  <c r="X114" i="1"/>
  <c r="Y114" i="1"/>
  <c r="V115" i="1"/>
  <c r="W115" i="1"/>
  <c r="X115" i="1"/>
  <c r="Y115" i="1"/>
  <c r="V116" i="1"/>
  <c r="W116" i="1"/>
  <c r="X116" i="1"/>
  <c r="Y116" i="1"/>
  <c r="V117" i="1"/>
  <c r="W117" i="1"/>
  <c r="X117" i="1"/>
  <c r="Y117" i="1"/>
  <c r="V118" i="1"/>
  <c r="W118" i="1"/>
  <c r="X118" i="1"/>
  <c r="Y118" i="1"/>
  <c r="V119" i="1"/>
  <c r="W119" i="1"/>
  <c r="X119" i="1"/>
  <c r="Y119" i="1"/>
  <c r="V120" i="1"/>
  <c r="W120" i="1"/>
  <c r="X120" i="1"/>
  <c r="Y120" i="1"/>
  <c r="V121" i="1"/>
  <c r="W121" i="1"/>
  <c r="X121" i="1"/>
  <c r="Y121" i="1"/>
  <c r="V122" i="1"/>
  <c r="W122" i="1"/>
  <c r="X122" i="1"/>
  <c r="Y122" i="1"/>
  <c r="V123" i="1"/>
  <c r="W123" i="1"/>
  <c r="X123" i="1"/>
  <c r="Y123" i="1"/>
  <c r="V124" i="1"/>
  <c r="W124" i="1"/>
  <c r="X124" i="1"/>
  <c r="Y124" i="1"/>
  <c r="V125" i="1"/>
  <c r="W125" i="1"/>
  <c r="X125" i="1"/>
  <c r="Y125" i="1"/>
  <c r="V126" i="1"/>
  <c r="W126" i="1"/>
  <c r="X126" i="1"/>
  <c r="Y126" i="1"/>
  <c r="V127" i="1"/>
  <c r="W127" i="1"/>
  <c r="X127" i="1"/>
  <c r="Y127" i="1"/>
  <c r="V128" i="1"/>
  <c r="W128" i="1"/>
  <c r="X128" i="1"/>
  <c r="Y128" i="1"/>
  <c r="V129" i="1"/>
  <c r="W129" i="1"/>
  <c r="X129" i="1"/>
  <c r="Y129" i="1"/>
  <c r="V130" i="1"/>
  <c r="W130" i="1"/>
  <c r="X130" i="1"/>
  <c r="Y130" i="1"/>
  <c r="V131" i="1"/>
  <c r="W131" i="1"/>
  <c r="X131" i="1"/>
  <c r="Y131" i="1"/>
  <c r="V132" i="1"/>
  <c r="W132" i="1"/>
  <c r="X132" i="1"/>
  <c r="Y132" i="1"/>
  <c r="V133" i="1"/>
  <c r="W133" i="1"/>
  <c r="X133" i="1"/>
  <c r="Y133" i="1"/>
  <c r="V134" i="1"/>
  <c r="W134" i="1"/>
  <c r="X134" i="1"/>
  <c r="Y134" i="1"/>
  <c r="V135" i="1"/>
  <c r="W135" i="1"/>
  <c r="X135" i="1"/>
  <c r="Y135" i="1"/>
  <c r="V136" i="1"/>
  <c r="W136" i="1"/>
  <c r="X136" i="1"/>
  <c r="Y136" i="1"/>
  <c r="V137" i="1"/>
  <c r="W137" i="1"/>
  <c r="X137" i="1"/>
  <c r="Y137" i="1"/>
  <c r="V138" i="1"/>
  <c r="W138" i="1"/>
  <c r="X138" i="1"/>
  <c r="Y138" i="1"/>
  <c r="V139" i="1"/>
  <c r="W139" i="1"/>
  <c r="X139" i="1"/>
  <c r="Y139" i="1"/>
  <c r="V140" i="1"/>
  <c r="W140" i="1"/>
  <c r="X140" i="1"/>
  <c r="Y140" i="1"/>
  <c r="V141" i="1"/>
  <c r="W141" i="1"/>
  <c r="X141" i="1"/>
  <c r="Y141" i="1"/>
  <c r="V142" i="1"/>
  <c r="W142" i="1"/>
  <c r="X142" i="1"/>
  <c r="Y142" i="1"/>
  <c r="V143" i="1"/>
  <c r="W143" i="1"/>
  <c r="X143" i="1"/>
  <c r="Y143" i="1"/>
  <c r="V144" i="1"/>
  <c r="W144" i="1"/>
  <c r="X144" i="1"/>
  <c r="Y144" i="1"/>
  <c r="V145" i="1"/>
  <c r="W145" i="1"/>
  <c r="X145" i="1"/>
  <c r="Y145" i="1"/>
  <c r="V146" i="1"/>
  <c r="W146" i="1"/>
  <c r="X146" i="1"/>
  <c r="Y146" i="1"/>
  <c r="V147" i="1"/>
  <c r="W147" i="1"/>
  <c r="X147" i="1"/>
  <c r="Y147" i="1"/>
  <c r="V148" i="1"/>
  <c r="W148" i="1"/>
  <c r="X148" i="1"/>
  <c r="Y148" i="1"/>
  <c r="V149" i="1"/>
  <c r="W149" i="1"/>
  <c r="X149" i="1"/>
  <c r="Y149" i="1"/>
  <c r="V150" i="1"/>
  <c r="W150" i="1"/>
  <c r="X150" i="1"/>
  <c r="Y150" i="1"/>
  <c r="V151" i="1"/>
  <c r="W151" i="1"/>
  <c r="X151" i="1"/>
  <c r="Y151" i="1"/>
  <c r="V152" i="1"/>
  <c r="W152" i="1"/>
  <c r="X152" i="1"/>
  <c r="Y152" i="1"/>
  <c r="V153" i="1"/>
  <c r="W153" i="1"/>
  <c r="X153" i="1"/>
  <c r="Y153" i="1"/>
  <c r="V154" i="1"/>
  <c r="W154" i="1"/>
  <c r="X154" i="1"/>
  <c r="Y154" i="1"/>
  <c r="V155" i="1"/>
  <c r="W155" i="1"/>
  <c r="X155" i="1"/>
  <c r="Y155" i="1"/>
  <c r="V156" i="1"/>
  <c r="W156" i="1"/>
  <c r="X156" i="1"/>
  <c r="Y156" i="1"/>
  <c r="V157" i="1"/>
  <c r="W157" i="1"/>
  <c r="X157" i="1"/>
  <c r="Y157" i="1"/>
  <c r="V158" i="1"/>
  <c r="W158" i="1"/>
  <c r="X158" i="1"/>
  <c r="Y158" i="1"/>
  <c r="V159" i="1"/>
  <c r="W159" i="1"/>
  <c r="X159" i="1"/>
  <c r="Y159" i="1"/>
  <c r="V160" i="1"/>
  <c r="W160" i="1"/>
  <c r="X160" i="1"/>
  <c r="Y160" i="1"/>
  <c r="V161" i="1"/>
  <c r="W161" i="1"/>
  <c r="X161" i="1"/>
  <c r="Y161" i="1"/>
  <c r="V162" i="1"/>
  <c r="W162" i="1"/>
  <c r="X162" i="1"/>
  <c r="Y162" i="1"/>
  <c r="V163" i="1"/>
  <c r="W163" i="1"/>
  <c r="X163" i="1"/>
  <c r="Y163" i="1"/>
  <c r="V164" i="1"/>
  <c r="W164" i="1"/>
  <c r="X164" i="1"/>
  <c r="Y164" i="1"/>
  <c r="V165" i="1"/>
  <c r="W165" i="1"/>
  <c r="X165" i="1"/>
  <c r="Y165" i="1"/>
  <c r="V166" i="1"/>
  <c r="W166" i="1"/>
  <c r="X166" i="1"/>
  <c r="Y166" i="1"/>
  <c r="V167" i="1"/>
  <c r="W167" i="1"/>
  <c r="X167" i="1"/>
  <c r="Y167" i="1"/>
  <c r="V168" i="1"/>
  <c r="W168" i="1"/>
  <c r="X168" i="1"/>
  <c r="Y168" i="1"/>
  <c r="V169" i="1"/>
  <c r="W169" i="1"/>
  <c r="X169" i="1"/>
  <c r="Y169" i="1"/>
  <c r="V170" i="1"/>
  <c r="W170" i="1"/>
  <c r="X170" i="1"/>
  <c r="Y170" i="1"/>
  <c r="V171" i="1"/>
  <c r="W171" i="1"/>
  <c r="X171" i="1"/>
  <c r="Y171" i="1"/>
  <c r="V172" i="1"/>
  <c r="W172" i="1"/>
  <c r="X172" i="1"/>
  <c r="Y172" i="1"/>
  <c r="V173" i="1"/>
  <c r="W173" i="1"/>
  <c r="X173" i="1"/>
  <c r="Y173" i="1"/>
  <c r="V174" i="1"/>
  <c r="W174" i="1"/>
  <c r="X174" i="1"/>
  <c r="Y174" i="1"/>
  <c r="V175" i="1"/>
  <c r="W175" i="1"/>
  <c r="X175" i="1"/>
  <c r="Y175" i="1"/>
  <c r="V176" i="1"/>
  <c r="W176" i="1"/>
  <c r="X176" i="1"/>
  <c r="Y176" i="1"/>
  <c r="V177" i="1"/>
  <c r="W177" i="1"/>
  <c r="X177" i="1"/>
  <c r="Y177" i="1"/>
  <c r="V178" i="1"/>
  <c r="W178" i="1"/>
  <c r="X178" i="1"/>
  <c r="Y178" i="1"/>
  <c r="V179" i="1"/>
  <c r="W179" i="1"/>
  <c r="X179" i="1"/>
  <c r="Y179" i="1"/>
  <c r="V180" i="1"/>
  <c r="W180" i="1"/>
  <c r="X180" i="1"/>
  <c r="Y180" i="1"/>
  <c r="V181" i="1"/>
  <c r="W181" i="1"/>
  <c r="X181" i="1"/>
  <c r="Y181" i="1"/>
  <c r="V182" i="1"/>
  <c r="W182" i="1"/>
  <c r="X182" i="1"/>
  <c r="Y182" i="1"/>
  <c r="V183" i="1"/>
  <c r="W183" i="1"/>
  <c r="X183" i="1"/>
  <c r="Y183" i="1"/>
  <c r="V184" i="1"/>
  <c r="W184" i="1"/>
  <c r="X184" i="1"/>
  <c r="Y184" i="1"/>
  <c r="V185" i="1"/>
  <c r="W185" i="1"/>
  <c r="X185" i="1"/>
  <c r="Y185" i="1"/>
  <c r="V186" i="1"/>
  <c r="W186" i="1"/>
  <c r="X186" i="1"/>
  <c r="Y186" i="1"/>
  <c r="V187" i="1"/>
  <c r="W187" i="1"/>
  <c r="X187" i="1"/>
  <c r="Y187" i="1"/>
  <c r="V188" i="1"/>
  <c r="W188" i="1"/>
  <c r="X188" i="1"/>
  <c r="Y188" i="1"/>
  <c r="V189" i="1"/>
  <c r="W189" i="1"/>
  <c r="X189" i="1"/>
  <c r="Y189" i="1"/>
  <c r="V190" i="1"/>
  <c r="W190" i="1"/>
  <c r="X190" i="1"/>
  <c r="Y190" i="1"/>
  <c r="V191" i="1"/>
  <c r="W191" i="1"/>
  <c r="X191" i="1"/>
  <c r="Y191" i="1"/>
  <c r="V192" i="1"/>
  <c r="W192" i="1"/>
  <c r="X192" i="1"/>
  <c r="Y192" i="1"/>
  <c r="V193" i="1"/>
  <c r="W193" i="1"/>
  <c r="X193" i="1"/>
  <c r="Y193" i="1"/>
  <c r="V194" i="1"/>
  <c r="W194" i="1"/>
  <c r="X194" i="1"/>
  <c r="Y194" i="1"/>
  <c r="V195" i="1"/>
  <c r="W195" i="1"/>
  <c r="X195" i="1"/>
  <c r="Y195" i="1"/>
  <c r="V196" i="1"/>
  <c r="W196" i="1"/>
  <c r="X196" i="1"/>
  <c r="Y196" i="1"/>
  <c r="V197" i="1"/>
  <c r="W197" i="1"/>
  <c r="X197" i="1"/>
  <c r="Y197" i="1"/>
  <c r="V198" i="1"/>
  <c r="W198" i="1"/>
  <c r="X198" i="1"/>
  <c r="Y198" i="1"/>
  <c r="V199" i="1"/>
  <c r="W199" i="1"/>
  <c r="X199" i="1"/>
  <c r="Y199" i="1"/>
  <c r="V200" i="1"/>
  <c r="W200" i="1"/>
  <c r="X200" i="1"/>
  <c r="Y200" i="1"/>
  <c r="V201" i="1"/>
  <c r="W201" i="1"/>
  <c r="X201" i="1"/>
  <c r="Y201" i="1"/>
  <c r="V202" i="1"/>
  <c r="W202" i="1"/>
  <c r="X202" i="1"/>
  <c r="Y202" i="1"/>
  <c r="V203" i="1"/>
  <c r="W203" i="1"/>
  <c r="X203" i="1"/>
  <c r="Y203" i="1"/>
  <c r="V204" i="1"/>
  <c r="W204" i="1"/>
  <c r="X204" i="1"/>
  <c r="Y204" i="1"/>
  <c r="V205" i="1"/>
  <c r="W205" i="1"/>
  <c r="X205" i="1"/>
  <c r="Y205" i="1"/>
  <c r="V206" i="1"/>
  <c r="W206" i="1"/>
  <c r="X206" i="1"/>
  <c r="Y206" i="1"/>
  <c r="V207" i="1"/>
  <c r="W207" i="1"/>
  <c r="X207" i="1"/>
  <c r="Y207" i="1"/>
  <c r="V208" i="1"/>
  <c r="W208" i="1"/>
  <c r="X208" i="1"/>
  <c r="Y208" i="1"/>
  <c r="V209" i="1"/>
  <c r="W209" i="1"/>
  <c r="X209" i="1"/>
  <c r="Y209" i="1"/>
  <c r="V210" i="1"/>
  <c r="W210" i="1"/>
  <c r="X210" i="1"/>
  <c r="Y210" i="1"/>
  <c r="V211" i="1"/>
  <c r="W211" i="1"/>
  <c r="X211" i="1"/>
  <c r="Y211" i="1"/>
  <c r="V212" i="1"/>
  <c r="W212" i="1"/>
  <c r="X212" i="1"/>
  <c r="Y212" i="1"/>
  <c r="V213" i="1"/>
  <c r="W213" i="1"/>
  <c r="X213" i="1"/>
  <c r="Y213" i="1"/>
  <c r="V214" i="1"/>
  <c r="W214" i="1"/>
  <c r="X214" i="1"/>
  <c r="Y214" i="1"/>
  <c r="V215" i="1"/>
  <c r="W215" i="1"/>
  <c r="X215" i="1"/>
  <c r="Y215" i="1"/>
  <c r="V216" i="1"/>
  <c r="W216" i="1"/>
  <c r="X216" i="1"/>
  <c r="Y216" i="1"/>
  <c r="V217" i="1"/>
  <c r="W217" i="1"/>
  <c r="X217" i="1"/>
  <c r="Y217" i="1"/>
  <c r="V218" i="1"/>
  <c r="W218" i="1"/>
  <c r="X218" i="1"/>
  <c r="Y218" i="1"/>
  <c r="V219" i="1"/>
  <c r="W219" i="1"/>
  <c r="X219" i="1"/>
  <c r="Y219" i="1"/>
  <c r="V220" i="1"/>
  <c r="W220" i="1"/>
  <c r="X220" i="1"/>
  <c r="Y220" i="1"/>
  <c r="V221" i="1"/>
  <c r="W221" i="1"/>
  <c r="X221" i="1"/>
  <c r="Y221" i="1"/>
  <c r="V222" i="1"/>
  <c r="W222" i="1"/>
  <c r="X222" i="1"/>
  <c r="Y222" i="1"/>
  <c r="V223" i="1"/>
  <c r="W223" i="1"/>
  <c r="X223" i="1"/>
  <c r="Y223" i="1"/>
  <c r="V224" i="1"/>
  <c r="W224" i="1"/>
  <c r="X224" i="1"/>
  <c r="Y224" i="1"/>
  <c r="V225" i="1"/>
  <c r="W225" i="1"/>
  <c r="X225" i="1"/>
  <c r="Y225" i="1"/>
  <c r="V226" i="1"/>
  <c r="W226" i="1"/>
  <c r="X226" i="1"/>
  <c r="Y226" i="1"/>
  <c r="V227" i="1"/>
  <c r="W227" i="1"/>
  <c r="X227" i="1"/>
  <c r="Y227" i="1"/>
  <c r="V228" i="1"/>
  <c r="W228" i="1"/>
  <c r="X228" i="1"/>
  <c r="Y228" i="1"/>
  <c r="A182" i="10" l="1"/>
  <c r="B182" i="10" s="1"/>
  <c r="A181" i="10"/>
  <c r="B181" i="10" s="1"/>
  <c r="A180" i="10"/>
  <c r="B180" i="10" s="1"/>
  <c r="A179" i="10"/>
  <c r="B179" i="10" s="1"/>
  <c r="A178" i="10"/>
  <c r="B178" i="10" s="1"/>
  <c r="A177" i="10"/>
  <c r="B177" i="10" s="1"/>
  <c r="A176" i="10"/>
  <c r="B176" i="10" s="1"/>
  <c r="A175" i="10"/>
  <c r="B175" i="10" s="1"/>
  <c r="A174" i="10"/>
  <c r="B174" i="10" s="1"/>
  <c r="A173" i="10"/>
  <c r="B173" i="10" s="1"/>
  <c r="A172" i="10"/>
  <c r="B172" i="10" s="1"/>
  <c r="A171" i="10"/>
  <c r="B171" i="10" s="1"/>
  <c r="A170" i="10"/>
  <c r="B170" i="10" s="1"/>
  <c r="A169" i="10"/>
  <c r="B169" i="10" s="1"/>
  <c r="A168" i="10"/>
  <c r="B168" i="10" s="1"/>
  <c r="A167" i="10"/>
  <c r="B167" i="10" s="1"/>
  <c r="A166" i="10"/>
  <c r="B166" i="10" s="1"/>
  <c r="A165" i="10"/>
  <c r="B165" i="10" s="1"/>
  <c r="A164" i="10"/>
  <c r="B164" i="10" s="1"/>
  <c r="A163" i="10"/>
  <c r="B163" i="10" s="1"/>
  <c r="A162" i="10"/>
  <c r="B162" i="10" s="1"/>
  <c r="A161" i="10"/>
  <c r="B161" i="10" s="1"/>
  <c r="A160" i="10"/>
  <c r="B160" i="10" s="1"/>
  <c r="A159" i="10"/>
  <c r="B159" i="10" s="1"/>
  <c r="A158" i="10"/>
  <c r="B158" i="10" s="1"/>
  <c r="A157" i="10"/>
  <c r="B157" i="10" s="1"/>
  <c r="A156" i="10"/>
  <c r="B156" i="10" s="1"/>
  <c r="A155" i="10"/>
  <c r="B155" i="10" s="1"/>
  <c r="A154" i="10"/>
  <c r="B154" i="10" s="1"/>
  <c r="A153" i="10"/>
  <c r="B153" i="10" s="1"/>
  <c r="A152" i="10"/>
  <c r="B152" i="10" s="1"/>
  <c r="A151" i="10"/>
  <c r="B151" i="10" s="1"/>
  <c r="A150" i="10"/>
  <c r="B150" i="10" s="1"/>
  <c r="A149" i="10"/>
  <c r="B149" i="10" s="1"/>
  <c r="A148" i="10"/>
  <c r="B148" i="10" s="1"/>
  <c r="A147" i="10"/>
  <c r="B147" i="10" s="1"/>
  <c r="A146" i="10"/>
  <c r="B146" i="10" s="1"/>
  <c r="A145" i="10"/>
  <c r="B145" i="10" s="1"/>
  <c r="A144" i="10"/>
  <c r="B144" i="10" s="1"/>
  <c r="A143" i="10"/>
  <c r="B143" i="10" s="1"/>
  <c r="A142" i="10"/>
  <c r="B142" i="10" s="1"/>
  <c r="A141" i="10"/>
  <c r="B141" i="10" s="1"/>
  <c r="A140" i="10"/>
  <c r="B140" i="10" s="1"/>
  <c r="A139" i="10"/>
  <c r="B139" i="10" s="1"/>
  <c r="A138" i="10"/>
  <c r="B138" i="10" s="1"/>
  <c r="A137" i="10"/>
  <c r="B137" i="10" s="1"/>
  <c r="A136" i="10"/>
  <c r="B136" i="10" s="1"/>
  <c r="A135" i="10"/>
  <c r="B135" i="10" s="1"/>
  <c r="A134" i="10"/>
  <c r="B134" i="10" s="1"/>
  <c r="A133" i="10"/>
  <c r="B133" i="10" s="1"/>
  <c r="A132" i="10"/>
  <c r="B132" i="10" s="1"/>
  <c r="A131" i="10"/>
  <c r="B131" i="10" s="1"/>
  <c r="A130" i="10"/>
  <c r="B130" i="10" s="1"/>
  <c r="A129" i="10"/>
  <c r="B129" i="10" s="1"/>
  <c r="A128" i="10"/>
  <c r="B128" i="10" s="1"/>
  <c r="A127" i="10"/>
  <c r="B127" i="10" s="1"/>
  <c r="A126" i="10"/>
  <c r="B126" i="10" s="1"/>
  <c r="A125" i="10"/>
  <c r="B125" i="10" s="1"/>
  <c r="A124" i="10"/>
  <c r="B124" i="10" s="1"/>
  <c r="A123" i="10"/>
  <c r="B123" i="10" s="1"/>
  <c r="A122" i="10"/>
  <c r="B122" i="10" s="1"/>
  <c r="A121" i="10"/>
  <c r="B121" i="10" s="1"/>
  <c r="A120" i="10"/>
  <c r="B120" i="10" s="1"/>
  <c r="A119" i="10"/>
  <c r="B119" i="10" s="1"/>
  <c r="A118" i="10"/>
  <c r="B118" i="10" s="1"/>
  <c r="A117" i="10"/>
  <c r="B117" i="10" s="1"/>
  <c r="A116" i="10"/>
  <c r="B116" i="10" s="1"/>
  <c r="A115" i="10"/>
  <c r="B115" i="10" s="1"/>
  <c r="A114" i="10"/>
  <c r="B114" i="10" s="1"/>
  <c r="A113" i="10"/>
  <c r="B113" i="10" s="1"/>
  <c r="A112" i="10"/>
  <c r="B112" i="10" s="1"/>
  <c r="A111" i="10"/>
  <c r="B111" i="10" s="1"/>
  <c r="A110" i="10"/>
  <c r="B110" i="10" s="1"/>
  <c r="A109" i="10"/>
  <c r="B109" i="10" s="1"/>
  <c r="A108" i="10"/>
  <c r="B108" i="10" s="1"/>
  <c r="A107" i="10"/>
  <c r="B107" i="10" s="1"/>
  <c r="A106" i="10"/>
  <c r="B106" i="10" s="1"/>
  <c r="A105" i="10"/>
  <c r="B105" i="10" s="1"/>
  <c r="A104" i="10"/>
  <c r="B104" i="10" s="1"/>
  <c r="A103" i="10"/>
  <c r="B103" i="10" s="1"/>
  <c r="A102" i="10"/>
  <c r="B102" i="10" s="1"/>
  <c r="A101" i="10"/>
  <c r="B101" i="10" s="1"/>
  <c r="A100" i="10"/>
  <c r="B100" i="10" s="1"/>
  <c r="A99" i="10"/>
  <c r="B99" i="10" s="1"/>
  <c r="A98" i="10"/>
  <c r="B98" i="10" s="1"/>
  <c r="A97" i="10"/>
  <c r="B97" i="10" s="1"/>
  <c r="A96" i="10"/>
  <c r="B96" i="10" s="1"/>
  <c r="A95" i="10"/>
  <c r="B95" i="10" s="1"/>
  <c r="A94" i="10"/>
  <c r="B94" i="10" s="1"/>
  <c r="A93" i="10"/>
  <c r="B93" i="10" s="1"/>
  <c r="A92" i="10"/>
  <c r="B92" i="10" s="1"/>
  <c r="A91" i="10"/>
  <c r="B91" i="10" s="1"/>
  <c r="A90" i="10"/>
  <c r="B90" i="10" s="1"/>
  <c r="A89" i="10"/>
  <c r="B89" i="10" s="1"/>
  <c r="A88" i="10"/>
  <c r="B88" i="10" s="1"/>
  <c r="A87" i="10"/>
  <c r="B87" i="10" s="1"/>
  <c r="A86" i="10"/>
  <c r="B86" i="10" s="1"/>
  <c r="A85" i="10"/>
  <c r="B85" i="10" s="1"/>
  <c r="A84" i="10"/>
  <c r="B84" i="10" s="1"/>
  <c r="A83" i="10"/>
  <c r="B83" i="10" s="1"/>
  <c r="A82" i="10"/>
  <c r="B82" i="10" s="1"/>
  <c r="A81" i="10"/>
  <c r="B81" i="10" s="1"/>
  <c r="A80" i="10"/>
  <c r="B80" i="10" s="1"/>
  <c r="A79" i="10"/>
  <c r="B79" i="10" s="1"/>
  <c r="A78" i="10"/>
  <c r="B78" i="10" s="1"/>
  <c r="A77" i="10"/>
  <c r="B77" i="10" s="1"/>
  <c r="A76" i="10"/>
  <c r="B76" i="10" s="1"/>
  <c r="A75" i="10"/>
  <c r="B75" i="10" s="1"/>
  <c r="A74" i="10"/>
  <c r="B74" i="10" s="1"/>
  <c r="A73" i="10"/>
  <c r="B73" i="10" s="1"/>
  <c r="A72" i="10"/>
  <c r="B72" i="10" s="1"/>
  <c r="A71" i="10"/>
  <c r="B71" i="10" s="1"/>
  <c r="A70" i="10"/>
  <c r="B70" i="10" s="1"/>
  <c r="A69" i="10"/>
  <c r="B69" i="10" s="1"/>
  <c r="A68" i="10"/>
  <c r="B68" i="10" s="1"/>
  <c r="A67" i="10"/>
  <c r="B67" i="10" s="1"/>
  <c r="A66" i="10"/>
  <c r="B66" i="10" s="1"/>
  <c r="A65" i="10"/>
  <c r="B65" i="10" s="1"/>
  <c r="A64" i="10"/>
  <c r="B64" i="10" s="1"/>
  <c r="A63" i="10"/>
  <c r="B63" i="10" s="1"/>
  <c r="A62" i="10"/>
  <c r="B62" i="10" s="1"/>
  <c r="A61" i="10"/>
  <c r="B61" i="10" s="1"/>
  <c r="A60" i="10"/>
  <c r="B60" i="10" s="1"/>
  <c r="A59" i="10"/>
  <c r="B59" i="10" s="1"/>
  <c r="A58" i="10"/>
  <c r="B58" i="10" s="1"/>
  <c r="A57" i="10"/>
  <c r="B57" i="10" s="1"/>
  <c r="A56" i="10"/>
  <c r="B56" i="10" s="1"/>
  <c r="A55" i="10"/>
  <c r="B55" i="10" s="1"/>
  <c r="A54" i="10"/>
  <c r="B54" i="10" s="1"/>
  <c r="A53" i="10"/>
  <c r="B53" i="10" s="1"/>
  <c r="A52" i="10"/>
  <c r="B52" i="10" s="1"/>
  <c r="A51" i="10"/>
  <c r="B51" i="10" s="1"/>
  <c r="A50" i="10"/>
  <c r="B50" i="10" s="1"/>
  <c r="A49" i="10"/>
  <c r="B49" i="10" s="1"/>
  <c r="A48" i="10"/>
  <c r="B48" i="10" s="1"/>
  <c r="A47" i="10"/>
  <c r="B47" i="10" s="1"/>
  <c r="A46" i="10"/>
  <c r="B46" i="10" s="1"/>
  <c r="A45" i="10"/>
  <c r="B45" i="10" s="1"/>
  <c r="A44" i="10"/>
  <c r="B44" i="10" s="1"/>
  <c r="A43" i="10"/>
  <c r="B43" i="10" s="1"/>
  <c r="A42" i="10"/>
  <c r="B42" i="10" s="1"/>
  <c r="A41" i="10"/>
  <c r="B41" i="10" s="1"/>
  <c r="A40" i="10"/>
  <c r="B40" i="10" s="1"/>
  <c r="A39" i="10"/>
  <c r="B39" i="10" s="1"/>
  <c r="A38" i="10"/>
  <c r="B38" i="10" s="1"/>
  <c r="A37" i="10"/>
  <c r="B37" i="10" s="1"/>
  <c r="A36" i="10"/>
  <c r="B36" i="10" s="1"/>
  <c r="A35" i="10"/>
  <c r="B35" i="10" s="1"/>
  <c r="A34" i="10"/>
  <c r="B34" i="10" s="1"/>
  <c r="A33" i="10"/>
  <c r="B33" i="10" s="1"/>
  <c r="A32" i="10"/>
  <c r="B32" i="10" s="1"/>
  <c r="A31" i="10"/>
  <c r="B31" i="10" s="1"/>
  <c r="A30" i="10"/>
  <c r="B30" i="10" s="1"/>
  <c r="A29" i="10"/>
  <c r="B29" i="10" s="1"/>
  <c r="A28" i="10"/>
  <c r="B28" i="10" s="1"/>
  <c r="A27" i="10"/>
  <c r="B27" i="10" s="1"/>
  <c r="A26" i="10"/>
  <c r="B26" i="10" s="1"/>
  <c r="A25" i="10"/>
  <c r="B25" i="10" s="1"/>
  <c r="A24" i="10"/>
  <c r="B24" i="10" s="1"/>
  <c r="A23" i="10"/>
  <c r="B23" i="10" s="1"/>
  <c r="A22" i="10"/>
  <c r="B22" i="10" s="1"/>
  <c r="A21" i="10"/>
  <c r="B21" i="10" s="1"/>
  <c r="A20" i="10"/>
  <c r="B20" i="10" s="1"/>
  <c r="A19" i="10"/>
  <c r="B19" i="10" s="1"/>
  <c r="A18" i="10"/>
  <c r="B18" i="10" s="1"/>
  <c r="A17" i="10"/>
  <c r="B17" i="10" s="1"/>
  <c r="A16" i="10"/>
  <c r="B16" i="10" s="1"/>
  <c r="A15" i="10"/>
  <c r="B15" i="10" s="1"/>
  <c r="A14" i="10"/>
  <c r="B14" i="10" s="1"/>
  <c r="A13" i="10"/>
  <c r="B13" i="10" s="1"/>
  <c r="A12" i="10"/>
  <c r="B12" i="10" s="1"/>
  <c r="A11" i="10"/>
  <c r="B11" i="10" s="1"/>
  <c r="A10" i="10"/>
  <c r="B10" i="10" s="1"/>
  <c r="A9" i="10"/>
  <c r="B9" i="10" s="1"/>
  <c r="A8" i="10"/>
  <c r="B8" i="10" s="1"/>
  <c r="A7" i="10"/>
  <c r="B7" i="10" s="1"/>
  <c r="A6" i="10"/>
  <c r="B6" i="10" s="1"/>
  <c r="A5" i="10"/>
  <c r="B5" i="10" s="1"/>
  <c r="A4" i="10"/>
  <c r="B4" i="10" s="1"/>
  <c r="A3" i="10"/>
  <c r="B3" i="10" s="1"/>
  <c r="A2" i="10"/>
  <c r="B2" i="10" s="1"/>
</calcChain>
</file>

<file path=xl/sharedStrings.xml><?xml version="1.0" encoding="utf-8"?>
<sst xmlns="http://schemas.openxmlformats.org/spreadsheetml/2006/main" count="5390" uniqueCount="890">
  <si>
    <t>Rank</t>
  </si>
  <si>
    <t>SKU</t>
  </si>
  <si>
    <t>Product</t>
  </si>
  <si>
    <t>Agent</t>
  </si>
  <si>
    <t>Container Type</t>
  </si>
  <si>
    <t>Container Size (ML)</t>
  </si>
  <si>
    <t>Subset Code</t>
  </si>
  <si>
    <t>Subset Name</t>
  </si>
  <si>
    <t>Price</t>
  </si>
  <si>
    <t>Current Units</t>
  </si>
  <si>
    <t>Last Year Units</t>
  </si>
  <si>
    <t>Current Volume</t>
  </si>
  <si>
    <t>Last Year Volume</t>
  </si>
  <si>
    <t>Current Revenue</t>
  </si>
  <si>
    <t>Last Year Revenue</t>
  </si>
  <si>
    <t>% Sales Change</t>
  </si>
  <si>
    <t>Market Share</t>
  </si>
  <si>
    <t>Last Year Market Share</t>
  </si>
  <si>
    <t>% Market Share Change</t>
  </si>
  <si>
    <t>Distribution</t>
  </si>
  <si>
    <t>MARK ANTHONY WINE &amp; SPIRITS</t>
  </si>
  <si>
    <t>BOTTLE</t>
  </si>
  <si>
    <t>750 ML</t>
  </si>
  <si>
    <t>PHILIPPE DANDURAND WINES LTD.</t>
  </si>
  <si>
    <t>1500 ML</t>
  </si>
  <si>
    <t>-19%</t>
  </si>
  <si>
    <t>-3%</t>
  </si>
  <si>
    <t>-18%</t>
  </si>
  <si>
    <t>UNIVINS AND SPIRITS CANADA INC.</t>
  </si>
  <si>
    <t>-</t>
  </si>
  <si>
    <t>NICHOLAS PEARCE WINES INC</t>
  </si>
  <si>
    <t>-69%</t>
  </si>
  <si>
    <t>-10%</t>
  </si>
  <si>
    <t>CHARTON HOBBS INC</t>
  </si>
  <si>
    <t>21%</t>
  </si>
  <si>
    <t>-6%</t>
  </si>
  <si>
    <t>GLAZER'S OF CANADA</t>
  </si>
  <si>
    <t>0%</t>
  </si>
  <si>
    <t>-29%</t>
  </si>
  <si>
    <t>-4%</t>
  </si>
  <si>
    <t>-23%</t>
  </si>
  <si>
    <t>13%</t>
  </si>
  <si>
    <t>AUTHENTIC WINE &amp; SPIRITS MERCHANTS</t>
  </si>
  <si>
    <t>6%</t>
  </si>
  <si>
    <t>-80%</t>
  </si>
  <si>
    <t>-86%</t>
  </si>
  <si>
    <t>CHURCHILL CELLARS LTD.</t>
  </si>
  <si>
    <t>-12%</t>
  </si>
  <si>
    <t>-13%</t>
  </si>
  <si>
    <t>SELECT WINE MERCHANTS INC.</t>
  </si>
  <si>
    <t>DU CHASSE WINES &amp; SPIRITS</t>
  </si>
  <si>
    <t>HALPERN ENTERPRISES</t>
  </si>
  <si>
    <t>33%</t>
  </si>
  <si>
    <t>EPIC WINES AND SPIRITS INC.</t>
  </si>
  <si>
    <t>-36%</t>
  </si>
  <si>
    <t>THE VINE AGENCY</t>
  </si>
  <si>
    <t>DIONYSUS WINES &amp; SPIRITS LTD.</t>
  </si>
  <si>
    <t>SYLVESTRE WINES &amp; SPIRITS INC.</t>
  </si>
  <si>
    <t>-27%</t>
  </si>
  <si>
    <t>100%</t>
  </si>
  <si>
    <t>VINEXX</t>
  </si>
  <si>
    <t>-25%</t>
  </si>
  <si>
    <t>THE LIVING VINE INC.</t>
  </si>
  <si>
    <t>-81%</t>
  </si>
  <si>
    <t>TRIALTO WINE GROUP LTD.</t>
  </si>
  <si>
    <t>-96%</t>
  </si>
  <si>
    <t>-97%</t>
  </si>
  <si>
    <t>FWM CANADA</t>
  </si>
  <si>
    <t>-91%</t>
  </si>
  <si>
    <t>LOYAL IMPORTS</t>
  </si>
  <si>
    <t>-94%</t>
  </si>
  <si>
    <t>-93%</t>
  </si>
  <si>
    <t>-100%</t>
  </si>
  <si>
    <t>NOBLE ESTATES WINES &amp; SPIRITS INC.</t>
  </si>
  <si>
    <t>-61%</t>
  </si>
  <si>
    <t>-79%</t>
  </si>
  <si>
    <t>-72%</t>
  </si>
  <si>
    <t>-89%</t>
  </si>
  <si>
    <t>-38%</t>
  </si>
  <si>
    <t>50%</t>
  </si>
  <si>
    <t>-98%</t>
  </si>
  <si>
    <t>-43%</t>
  </si>
  <si>
    <t>-99%</t>
  </si>
  <si>
    <t>-50%</t>
  </si>
  <si>
    <t>-83%</t>
  </si>
  <si>
    <t>TRAJECTORY BEVERAGE PARTNERS</t>
  </si>
  <si>
    <t>INTRA VINO INC</t>
  </si>
  <si>
    <t>Period</t>
  </si>
  <si>
    <t>TImeFrame</t>
  </si>
  <si>
    <t>Rolling</t>
  </si>
  <si>
    <t>1%</t>
  </si>
  <si>
    <t>-34%</t>
  </si>
  <si>
    <t>-30%</t>
  </si>
  <si>
    <t>-33%</t>
  </si>
  <si>
    <t>-22%</t>
  </si>
  <si>
    <t>-56%</t>
  </si>
  <si>
    <t>-37%</t>
  </si>
  <si>
    <t>-75%</t>
  </si>
  <si>
    <t>-60%</t>
  </si>
  <si>
    <t>-84%</t>
  </si>
  <si>
    <t>-68%</t>
  </si>
  <si>
    <t>CONNEXION OENOPHILIA</t>
  </si>
  <si>
    <t>150%</t>
  </si>
  <si>
    <t>GLENCAIRN WINE MERCHANTS</t>
  </si>
  <si>
    <t>AMV - WHIZ TRADING LRD</t>
  </si>
  <si>
    <t>Row Labels</t>
  </si>
  <si>
    <t>TY Volume</t>
  </si>
  <si>
    <t>LY Volume</t>
  </si>
  <si>
    <t xml:space="preserve"> % CH</t>
  </si>
  <si>
    <t>Grand Total</t>
  </si>
  <si>
    <t>Column Labels</t>
  </si>
  <si>
    <t>Total TY Volume</t>
  </si>
  <si>
    <t>Total LY Volume</t>
  </si>
  <si>
    <t>Total  % CH</t>
  </si>
  <si>
    <t>Total Retail Price</t>
  </si>
  <si>
    <t>Retail Price</t>
  </si>
  <si>
    <t>&gt;(V)Cote Des Roses Rose Languedoc (Gerard Ber</t>
  </si>
  <si>
    <t>ROSE WINES OLD WORLD - FRANCE</t>
  </si>
  <si>
    <t>&gt;(V) Whispering Angel Rose (Caves D'Esclans)</t>
  </si>
  <si>
    <t>18 Rose Marquis D'Aqueria Tavel (Jean Olivier</t>
  </si>
  <si>
    <t>18 Cotes Du Rhone Rose Saint Esprit (Delas)</t>
  </si>
  <si>
    <t>18 Cotes De Prvence Rose (Maison Saleya)</t>
  </si>
  <si>
    <t>&gt;(V) Carte Noire (Les Maitres Vig De St Trope</t>
  </si>
  <si>
    <t>18 Tavel Rose (Perrin)</t>
  </si>
  <si>
    <t>(V) Provence Rose (Chateau La Tour De L'Evequ</t>
  </si>
  <si>
    <t>18 Cotes Du Rhone Rose (Xavier)</t>
  </si>
  <si>
    <t>18 Perle Rose (Sas Roseline Diffusion)</t>
  </si>
  <si>
    <t>18 Cotes Catalanes Rose Tessellae (Lafage)</t>
  </si>
  <si>
    <t>(V) Rose Cuvee Tradition (Mas Des Bressades)</t>
  </si>
  <si>
    <t>18 Chateau De Nages Vieilles Vignes Rose (Mic</t>
  </si>
  <si>
    <t>18 Classic Rose Aix En Provence (Chateau Pigo</t>
  </si>
  <si>
    <t>18 Cotes De Provence (Vins Breban Mimi)</t>
  </si>
  <si>
    <t>(V) By.Ott Rose (Domaines Ott)</t>
  </si>
  <si>
    <t>18ch. Roquefeuille Amalia Var Rose (Advini)</t>
  </si>
  <si>
    <t>18 Villa Aix En Provence Rose (Sa Les Vins Br</t>
  </si>
  <si>
    <t>18 Bandol Rse Cuv Grande Tradition(La Cadiere</t>
  </si>
  <si>
    <t>(V) Tavel Dom Des Carteresses (Vignerons Tave</t>
  </si>
  <si>
    <t>18 Fleurs De Prairie Cot. D'Aix Rose(Deutsch</t>
  </si>
  <si>
    <t>18 Rrose Cotes De Provence (R Wines)</t>
  </si>
  <si>
    <t>18 Le Saint Andre Rose (Figuiere)</t>
  </si>
  <si>
    <t>18 Margalh Rose Vin De France (Bassac S.A.R.L</t>
  </si>
  <si>
    <t>SIGNATURE WINES &amp; SPIRITS</t>
  </si>
  <si>
    <t>(V) Love Rose (Chateau Leoube)</t>
  </si>
  <si>
    <t>18 Typic (Bwine)</t>
  </si>
  <si>
    <t>18 Reserve Rose Cotes Du Rhone (Famille Perri</t>
  </si>
  <si>
    <t>(V) Chateau D'Aqueria Tavel Rose (Jean Olivie</t>
  </si>
  <si>
    <t>18 Hampton Water (Sph Gerard Bertrand)</t>
  </si>
  <si>
    <t>(V)Cotes De Provence Rose Miraval (Perrin)</t>
  </si>
  <si>
    <t>(V) Domaines Ott Rose Chateau De Selle (Roede</t>
  </si>
  <si>
    <t>18 Cotes Du Rousillon Rose (Saint Roch)</t>
  </si>
  <si>
    <t>133%</t>
  </si>
  <si>
    <t>(V) L'Ostal Cazes Rose (Jim Cazes)</t>
  </si>
  <si>
    <t>(V) Gris Blanc Rose (Gerard Bertrand)</t>
  </si>
  <si>
    <t>18 Gris De Garille Cite De Carcassonne (Lorge</t>
  </si>
  <si>
    <t>18 Gris Blanc Rose 1500ml (Gerard Bertrand)</t>
  </si>
  <si>
    <t>18 Chateau Gassier Sables D'Azur Cdprvnc Rose</t>
  </si>
  <si>
    <t>17 Rose Provence Londes Les Maures (Chateau S</t>
  </si>
  <si>
    <t>17 Rose Bandol (Chateau Val D'Arenc)</t>
  </si>
  <si>
    <t>18 By. Ott (Domaine Ott)</t>
  </si>
  <si>
    <t>(V) Cuvee Josephine Rose (Chateau Val-Joanis)</t>
  </si>
  <si>
    <t>17 Beaujolais Rose (Georges Duboeuf)</t>
  </si>
  <si>
    <t>18 Rose De Leoube (Chateau Leoube)</t>
  </si>
  <si>
    <t>17 Cuvee Marie Christine Cr Cl Rose (Fabre-L'</t>
  </si>
  <si>
    <t>17 Esprit Gassier Cotes Du Prov. Rose Mg (Adv</t>
  </si>
  <si>
    <t>18 Miraval Rose Cotes De Provence 1.5l (Perri</t>
  </si>
  <si>
    <t>18 Domaines Ott Rose Chateau De Selle (Roeder</t>
  </si>
  <si>
    <t>17 Rose Hecht &amp; Bannier Bandol (H&amp;B Selection</t>
  </si>
  <si>
    <t>18 Cotes De Provence Aoc Rose (Hecht &amp; Bannie</t>
  </si>
  <si>
    <t>17 Chateau Murraires Excell Rose C.D Prov. (B</t>
  </si>
  <si>
    <t>17 Beaujolais Villages Rose (Domaine Des Nugu</t>
  </si>
  <si>
    <t>17 Rose Mosaique (S. Delafont)</t>
  </si>
  <si>
    <t>17 Chateau D'Esclans Garrus Rose (Caves D'Esc</t>
  </si>
  <si>
    <t>17 La Natice Aop Languedoc (Chateau De La Neg</t>
  </si>
  <si>
    <t>17 Terres De Berne Cotes Provence (Berne Sel</t>
  </si>
  <si>
    <t>17 Chateau De Berne Rose Cotes De Provence (B</t>
  </si>
  <si>
    <t>18 Perle De Grenache Rose (Gerard Bertrand)</t>
  </si>
  <si>
    <t>17 Chateau Des Bertrands Elegance Rose (Berne</t>
  </si>
  <si>
    <t>17 Prestige Rose Igp Cotes Du Thongue(D. Mont</t>
  </si>
  <si>
    <t>LE SOMMELIER INC.</t>
  </si>
  <si>
    <t>17 La Vie En Rose Aop C.D.P. (Roubine Srl)</t>
  </si>
  <si>
    <t>RUBY WINES &amp; SPIRITS</t>
  </si>
  <si>
    <t>400%</t>
  </si>
  <si>
    <t>17 Chateau Gassier Pas Du Moine Provence Rose</t>
  </si>
  <si>
    <t>17 Chateau De Berne Emotion Cote De Prov. (Be</t>
  </si>
  <si>
    <t>17 Lavau Tavel Rose (Lavau Sas)</t>
  </si>
  <si>
    <t>17 Aix Rose 1.5l (Maison Saint Aix)</t>
  </si>
  <si>
    <t>18whispering Angel Rose Magnum (Caves D'Escla</t>
  </si>
  <si>
    <t>17 Beaujolais Rose D' Ete (Chateau De Chatela</t>
  </si>
  <si>
    <t>17 Rose Aoc Bandol (Chateau Salettes)</t>
  </si>
  <si>
    <t>ATLAS TRADING</t>
  </si>
  <si>
    <t>17 Chateau D'Esclans Les Clans Rose (Caves D'</t>
  </si>
  <si>
    <t>17 Sancerre Rose La Grange Dimiere (Jean-Max</t>
  </si>
  <si>
    <t>17 Chateau Montaud Rose (Francois Ravel)</t>
  </si>
  <si>
    <t>17 Fronton Rose Julie (Chateau Eurl Clamens)</t>
  </si>
  <si>
    <t>REGAZZI WINE &amp; SPIRIT IMPORTING LT</t>
  </si>
  <si>
    <t>#18chateau D'Esclans Whispering Angel 3l(Cave</t>
  </si>
  <si>
    <t>3000 ML</t>
  </si>
  <si>
    <t>14 Cotes-Du-Rhone Rose (E. Guigal)</t>
  </si>
  <si>
    <t>BREBAN PERFORMANCE IN ONTARIO</t>
  </si>
  <si>
    <t>Producer</t>
  </si>
  <si>
    <t>Region</t>
  </si>
  <si>
    <t>Subregion</t>
  </si>
  <si>
    <t>Provence</t>
  </si>
  <si>
    <t>Varois</t>
  </si>
  <si>
    <t>Cotes De Provence</t>
  </si>
  <si>
    <t>0557892 17 Rose Aoc Bandol (Chateau Salettes)</t>
  </si>
  <si>
    <t>Other</t>
  </si>
  <si>
    <t>Bandol</t>
  </si>
  <si>
    <t>0556233 17 Cuvee Josephine Rose (Chateau Val-Joanis)</t>
  </si>
  <si>
    <t>Chateau Val-Joanis</t>
  </si>
  <si>
    <t>Rhone</t>
  </si>
  <si>
    <t>0707281 17 Syrah Rose Tradition (Chateau Val Joanis)</t>
  </si>
  <si>
    <t>0319368 (V) Chateau D'Aqueria Tavel Rose (Jean Olivier)</t>
  </si>
  <si>
    <t>jean Olivier</t>
  </si>
  <si>
    <t>Tavel</t>
  </si>
  <si>
    <t>0450908 17 Cotes Du Rhone Rose (Xavier)</t>
  </si>
  <si>
    <t>0491035 16 Chateau Clapiere Tradition Rose Provence (Maison Fab</t>
  </si>
  <si>
    <t>0556274 17 Rose Marquis D'Aqueria Tavel (Jean Olivier)</t>
  </si>
  <si>
    <t>Jean Olivier</t>
  </si>
  <si>
    <t>0490821 16 Vin Rose De Provence-Coteaux Varois (Chanzy)</t>
  </si>
  <si>
    <t>0496919 (V)Chateau De Nages Vieilles Vignes Rose (Michel G</t>
  </si>
  <si>
    <t>Michel Gassier</t>
  </si>
  <si>
    <t>Costieres de Nimes</t>
  </si>
  <si>
    <t>0325076 &gt;(V) Whispering Angel Rose (Caves D'Esclans)</t>
  </si>
  <si>
    <t>Caves D'Esclans</t>
  </si>
  <si>
    <t>0410035 17 Cotes De Provence Aoc Rose (Hecht &amp; Bannier)</t>
  </si>
  <si>
    <t>H&amp;B Selection</t>
  </si>
  <si>
    <t>0450767 17 Rose Hecht &amp; Bannier Bandol (H&amp;B Selection)</t>
  </si>
  <si>
    <t>0491019 17 Whispering Angel Rose Magnum (Caves D'Esclans)</t>
  </si>
  <si>
    <t>0491027 17 Rock Angel Rose Chateau D'Esclans (Caves D'Esclans</t>
  </si>
  <si>
    <t>0562595 17 The Palm By Whispering Angel (Caves D'Esclans)</t>
  </si>
  <si>
    <t>0319392 (V) Provence Rose (Chateau La Tour De L'Eveque)</t>
  </si>
  <si>
    <t>Chateau La Tour De L'Eveque</t>
  </si>
  <si>
    <t>0342584 (V) Cotes De Provence Rose Miraval (Perrin)</t>
  </si>
  <si>
    <t>Perrin</t>
  </si>
  <si>
    <t>0490870 17 Miraval Rose Cotes De Provence 1.5l (Perrin)</t>
  </si>
  <si>
    <t>0680801 17 Tavel Rose (Perrin)</t>
  </si>
  <si>
    <t>0719062 17 Reserve Rose Cotes Du Rhone (Famille Perrin)</t>
  </si>
  <si>
    <t>0224964 17 Cotes Du Rhone Rose Saint Esprit (Delas)</t>
  </si>
  <si>
    <t>Cotes du Rhone</t>
  </si>
  <si>
    <t>0319384 17 Carte Noire (Les Maitres Vig De St Tropez)</t>
  </si>
  <si>
    <t>Tropez</t>
  </si>
  <si>
    <t>0373985 &gt;(V)Cote Des Roses Rose Languedoc (Gerard Bertrand</t>
  </si>
  <si>
    <t>Gerard Bertrand</t>
  </si>
  <si>
    <t>Midi</t>
  </si>
  <si>
    <t>0409870 17 Gris Blanc Rose (Gerard Bertrand)</t>
  </si>
  <si>
    <t>0451138 17 Gris Blanc Rose 1500ml (Gerard Bertrand)</t>
  </si>
  <si>
    <t>0451906 17 Rose Aix (Maison Saint Aix)</t>
  </si>
  <si>
    <t>Maison Saint Aix</t>
  </si>
  <si>
    <t>Aix En Provence</t>
  </si>
  <si>
    <t>0490904 17 Aix Rose 1.5l (Maison Saint Aix)</t>
  </si>
  <si>
    <t>0490912 17 Cote Des Roses Rose Magnum(Gerard Bertrand)</t>
  </si>
  <si>
    <t>0556209 18 Perle De Grenache Rose (Gerard Bertrand)</t>
  </si>
  <si>
    <t>Languedoc</t>
  </si>
  <si>
    <t>0033621 (V) Chateau Gassier Sables D'Azur Cdprvnc Rose (Advini)</t>
  </si>
  <si>
    <t>0450874 17 Chateau Gassier Pas Du Moine Provence Rose</t>
  </si>
  <si>
    <t>0490839 16 Esprit Gassier</t>
  </si>
  <si>
    <t>0535245 16 Chateau Gassier 946 Cdp Sainte-Victoire Rose(Advini</t>
  </si>
  <si>
    <t>0556316 17 Esprit Gassier Cotes Du Prov. Rose Mg (Advini)</t>
  </si>
  <si>
    <t>0450825 17 Cdprovence Henri Gaillard Rose(Gr Chais De Fran</t>
  </si>
  <si>
    <t>0575316 17 M De Minuty Rose Limited Edition (Minuty Sa)</t>
  </si>
  <si>
    <t>0219840 17 Rose Fronton (Chateau Bellevue La Foret)</t>
  </si>
  <si>
    <t>Chateau Bellevue</t>
  </si>
  <si>
    <t>Southwest</t>
  </si>
  <si>
    <t>0409755 17 Beaujolais Rose (Georges Duboeuf)</t>
  </si>
  <si>
    <t>Beaujolais</t>
  </si>
  <si>
    <t>0490946 16 La Promenade Rose (Badet, Clement &amp; Cie)</t>
  </si>
  <si>
    <t>Unknown</t>
  </si>
  <si>
    <t>0490979 16 Gm Cotes De Provence Rose (Ets Gabriel Meffre)</t>
  </si>
  <si>
    <t>0739474 17 Tavel Dom Des Carteresses (Vignerons Tavel)</t>
  </si>
  <si>
    <t>Vignerons Taval</t>
  </si>
  <si>
    <t>0074617 17 Domaines Ott Rose Chateau De Selle (Roederer)</t>
  </si>
  <si>
    <t>Roederer</t>
  </si>
  <si>
    <t>0490888 17 Domaines Ott Rose Chateau De Selle (Roederer)</t>
  </si>
  <si>
    <t>0490896 17 By.Ott Rose (Domaines Ott)</t>
  </si>
  <si>
    <t>0556639 17 La Vie En Rose Aop C.D.P. (Roubine Srl)</t>
  </si>
  <si>
    <t>0225003 14 Cotes-Du-Rhone Rose (E. Guigal)</t>
  </si>
  <si>
    <t>Cotes-Du-Rhone</t>
  </si>
  <si>
    <t>0556241 17 Rose Mosaique (S. Delafont)</t>
  </si>
  <si>
    <t>0950576 17 Rose Cuvee Tradition (Mas Des Bressades)</t>
  </si>
  <si>
    <t>0119438 17 Beaujolais Rose D' Ete (Chateau De Chatelard)</t>
  </si>
  <si>
    <t>0491076 17 Prestige Rose Igp Cotes Du Thongue(D. Montrose)</t>
  </si>
  <si>
    <t>0119453 17 Bandol Rse Cuv Grande Tradition (La Cadierenne)</t>
  </si>
  <si>
    <t>0490813 17 Sancerre Rose La Grange Dimiere (Jean-Max Roger</t>
  </si>
  <si>
    <t>Sancerre</t>
  </si>
  <si>
    <t>Sancere</t>
  </si>
  <si>
    <t>0492199 17 La Natice Aop Languedoc (Chateau De La Negly)</t>
  </si>
  <si>
    <t>0556175 17 Lavau Tavel Rose (Lavau Sas)</t>
  </si>
  <si>
    <t>0450809 17 L'Ostal Cazes Rose (Jim Cazes)</t>
  </si>
  <si>
    <t>0701318 17 Tavel La Forcadiere (Domaine Maby)</t>
  </si>
  <si>
    <t>Domaine Maby</t>
  </si>
  <si>
    <t>0491100 17 Rose De Leoube (Chateau Leoube)</t>
  </si>
  <si>
    <t>0562728 17 Le Saint Andre Rose (Figuiere)</t>
  </si>
  <si>
    <t>0450817 17 Cotes Catalanes Rose Tessellae (Lafage)</t>
  </si>
  <si>
    <t>LaFage</t>
  </si>
  <si>
    <t>Cotes Catalanes</t>
  </si>
  <si>
    <t>0557900 17 Cotes Du Rousillon Rose (Saint Roch)</t>
  </si>
  <si>
    <t>Saubt Roch</t>
  </si>
  <si>
    <t>Cotes Du Rousillon</t>
  </si>
  <si>
    <t>0556126 17 Beaujolais Villages Rose (Domaine Des Nugues)</t>
  </si>
  <si>
    <t>0491860 16 Classic Rose Chateau Lauduc(Grandeau Lauduc)</t>
  </si>
  <si>
    <t>0557884 17 Rose Bandol (Chateau Val D'Arenc)</t>
  </si>
  <si>
    <t>0494120 16 La Riveira Rose (Domaine De La Sangeire)</t>
  </si>
  <si>
    <t>0556225 17 Chateau Murraires Excell Rose C.D Prov. (B. Magrez)</t>
  </si>
  <si>
    <t>0452573 17 Cotes De Provence (Vins Breban Mimi)</t>
  </si>
  <si>
    <t>Vins Breban</t>
  </si>
  <si>
    <t>0490862 16 Chateau Fontaine C. De Prov. Rose (1752 Signature)</t>
  </si>
  <si>
    <t>0491910 17 Fronton Rose Julie (Chateau Eurl Clamens)</t>
  </si>
  <si>
    <t>Chateau Eurl Clamens</t>
  </si>
  <si>
    <t>0226613 17 Chateau Montaud Rose (Francois Ravel)</t>
  </si>
  <si>
    <t>0278861 17 Terres De Berne Cotes Provence (Berne Sel</t>
  </si>
  <si>
    <t>Berne Sel</t>
  </si>
  <si>
    <t>0490847 17 Chateau De Berne Rose Cotes De Provence (Berne Sel)</t>
  </si>
  <si>
    <t>0556183 17 Chateau De Berne Emotion Cote De Prov. (Berne Sel.)</t>
  </si>
  <si>
    <t>0557371 17 Chateau Des Bertrands Elegance Rose (Berne Sel. )</t>
  </si>
  <si>
    <t>0319384 (V) Carte Noire (Les Maitres Vig De St Tropez)</t>
  </si>
  <si>
    <t>0451906 18 Rose Aix (Maison Saint Aix)</t>
  </si>
  <si>
    <t>0033621 18 Chateau Gassier Sables D'Azur Cdprvnc Rose (Advini)</t>
  </si>
  <si>
    <t>0950576 (V) Rose Cuvee Tradition (Mas Des Bressades)</t>
  </si>
  <si>
    <t>0556233 (V) Cuvee Josephine Rose (Chateau Val-Joanis)</t>
  </si>
  <si>
    <t>0490870 18 Miraval Rose Cotes De Provence 1.5l (Perrin)</t>
  </si>
  <si>
    <t>0409870 (V) Gris Blanc Rose (Gerard Bertrand)</t>
  </si>
  <si>
    <t>0562785 17 Cuvee Marie Christine Cr Cl Rose (Fabre-L'Aumer</t>
  </si>
  <si>
    <t>Fabre-L'Aumer</t>
  </si>
  <si>
    <t>0575282 17 Love Rose (Chateau Leoube)</t>
  </si>
  <si>
    <t>Chateau Leoube</t>
  </si>
  <si>
    <t>0557900 18 Cotes Du Rousillon Rose (Saint Roch)</t>
  </si>
  <si>
    <t>Saint Roch</t>
  </si>
  <si>
    <t>Xavier</t>
  </si>
  <si>
    <t>Maison Fab</t>
  </si>
  <si>
    <t>Chanzy</t>
  </si>
  <si>
    <t>Varios</t>
  </si>
  <si>
    <t>0491019 18whispering Angel Rose Magnum (Caves D'Esclans)</t>
  </si>
  <si>
    <t>0451138 (V) Gris Blanc Rose 1500ml (Gerard Bertrand)</t>
  </si>
  <si>
    <t>0450825 (V)Cdprovence Henri Gaillard Rose(Gr Chais De Fran</t>
  </si>
  <si>
    <t>Henri Gaillard</t>
  </si>
  <si>
    <t>0575316 (V) M De Minuty Rose (Minuty Sa)</t>
  </si>
  <si>
    <t>Minuty</t>
  </si>
  <si>
    <t>0562801 17 Rose Provence Londes Les Maures (Chateau St. Honore)</t>
  </si>
  <si>
    <t>Beaujolais Villages</t>
  </si>
  <si>
    <t>Chateau De La Negly</t>
  </si>
  <si>
    <t>other</t>
  </si>
  <si>
    <t>0450809 (V) L'Ostal Cazes Rose (Jim Cazes)</t>
  </si>
  <si>
    <t>Jim Cazes</t>
  </si>
  <si>
    <t>0562728 (V) Le Saint Andre Rose (Figuiere)</t>
  </si>
  <si>
    <t>0575282 (V) Love Rose (Chateau Leoube)</t>
  </si>
  <si>
    <t>Domaine Des Nugues</t>
  </si>
  <si>
    <t>0450908 18 Cotes Du Rhone Rose (Xavier)</t>
  </si>
  <si>
    <t>0496919 18 Chateau De Nages Vieilles Vignes Rose (Michel G</t>
  </si>
  <si>
    <t>0719062 18 Reserve Rose Cotes Du Rhone (Famille Perrin)</t>
  </si>
  <si>
    <t>0739474 (V) Tavel Dom Des Carteresses (Vignerons Tavel)</t>
  </si>
  <si>
    <t>0074617 (V) Domaines Ott Rose Chateau De Selle (Roederer)</t>
  </si>
  <si>
    <t>0490888 18 Domaines Ott Rose Chateau De Selle (Roederer)</t>
  </si>
  <si>
    <t>0490896 (V) By.Ott Rose (Domaines Ott)</t>
  </si>
  <si>
    <t>0707281 (V) Syrah Rose Tradition (Chateau Val Joanis)</t>
  </si>
  <si>
    <t>0119453 (V) Bandol Rse Cuv Grande Tradition(La Cadierenne)</t>
  </si>
  <si>
    <t>0701318 (V) Tavel La Forcadiere (Domaine Maby)</t>
  </si>
  <si>
    <t>0450817 18 Cotes Catalanes Rose Tessellae (Lafage)</t>
  </si>
  <si>
    <t>0452573 (V) Cotes De Provence (Vins Breban Mimi)</t>
  </si>
  <si>
    <t>0556274 18 Rose Marquis D'Aqueria Tavel (Jean Olivier)</t>
  </si>
  <si>
    <t>Jean Oliver</t>
  </si>
  <si>
    <t>Taval</t>
  </si>
  <si>
    <t>0680801 (V) Tavel Rose (Perrin)</t>
  </si>
  <si>
    <t>0224964 (V) Cotes Du Rhone Rose Saint Esprit (Delas)</t>
  </si>
  <si>
    <t>0219840 18 Rose Fronton (Chateau Bellevue La Foret)</t>
  </si>
  <si>
    <t>Fronton</t>
  </si>
  <si>
    <t>0010145 #18chateau D'Esclans Whispering Angel 3l(Caves D'E</t>
  </si>
  <si>
    <t>0410035 18 Cotes De Provence Aoc Rose (Hecht &amp; Bannier)</t>
  </si>
  <si>
    <t>0491027 (V) Rock Angel Rose Chateau D'Esclans (Caves D'Esclans</t>
  </si>
  <si>
    <t>0648071 17 Chateau D'Esclans Les Clans Rose (Caves D'Esclans)</t>
  </si>
  <si>
    <t>0648089 17 Chateau D'Esclans Garrus Rose (Caves D'Esclans)</t>
  </si>
  <si>
    <t>0319384 &gt;(V) Carte Noire (Les Maitres Vig De St Tropez)</t>
  </si>
  <si>
    <t>Duboeuf</t>
  </si>
  <si>
    <t>Meffre</t>
  </si>
  <si>
    <t>0667311 18 Gris De Garille Cite De Carcassonne (Lorgeril)</t>
  </si>
  <si>
    <t>0562728 18 Le Saint Andre Rose (Figuiere)</t>
  </si>
  <si>
    <t>0342584 (V)Cotes De Provence Rose Miraval (Perrin)</t>
  </si>
  <si>
    <t>0668699 18 Typic (Bwine)</t>
  </si>
  <si>
    <t>0451138 18 Gris Blanc Rose 1500ml (Gerard Bertrand)</t>
  </si>
  <si>
    <t>0667337 18 Hampton Water (Sph Gerard Bertrand)</t>
  </si>
  <si>
    <t>0667436 18ch. Roquefeuille Amalia Var Rose (Advini)</t>
  </si>
  <si>
    <t>0155515 18 Margalh Rose Vin De France (Bassac S.A.R.L.)</t>
  </si>
  <si>
    <t>France</t>
  </si>
  <si>
    <t>0491100 (V) Rose De Leoube (Chateau Leoube)</t>
  </si>
  <si>
    <t>0668426 18 Villa Aix En Provence Rose (Sa Les Vins Breban)</t>
  </si>
  <si>
    <t>Aix en Provence</t>
  </si>
  <si>
    <t>0452573 18 Cotes De Provence (Vins Breban Mimi)</t>
  </si>
  <si>
    <t>0010557 18 Rrose Cotes De Provence (R Wines)</t>
  </si>
  <si>
    <t>0409771 18 Triennes Rose (Domaine De Triennes)</t>
  </si>
  <si>
    <t>0680801 18 Tavel Rose (Perrin)</t>
  </si>
  <si>
    <t>0667345 18 Perle Rose (Sas Roseline Diffusion)</t>
  </si>
  <si>
    <t>0667329 18 Fleurs De Prairie Cot. D'Aix Rose(Deutsch &amp;Sons</t>
  </si>
  <si>
    <t>0010481 18 By. Ott (Domaine Ott)</t>
  </si>
  <si>
    <t>0668434 18 Classic Rose Aix En Provence (Chateau Pigoudet)</t>
  </si>
  <si>
    <t>0119453 18 Bandol Rse Cuv Grande Tradition(La Cadierenne)</t>
  </si>
  <si>
    <t>0667444 18 Cotes De Prvence Rose (Maison Saleya)</t>
  </si>
  <si>
    <t>0224964 18 Cotes Du Rhone Rose Saint Esprit (Delas)</t>
  </si>
  <si>
    <t>LCBO#</t>
  </si>
  <si>
    <t>LCBO#2</t>
  </si>
  <si>
    <t>Peller Family Vineyards Rose Bag In Box</t>
  </si>
  <si>
    <t>ANDREW PELLER LIMITED</t>
  </si>
  <si>
    <t>BAGNBOX</t>
  </si>
  <si>
    <t>4000 ML</t>
  </si>
  <si>
    <t>ROSE - ONTARIO ICB - ROSE - ONTARIO</t>
  </si>
  <si>
    <t>-8%</t>
  </si>
  <si>
    <t>-7%</t>
  </si>
  <si>
    <t>Jacob's Creek Moscato Rose</t>
  </si>
  <si>
    <t>CORBY SPIRIT AND WINE LIMITED</t>
  </si>
  <si>
    <t>ROSE WINES - NEW WORLD - AUSTRALIA</t>
  </si>
  <si>
    <t>9%</t>
  </si>
  <si>
    <t>11%</t>
  </si>
  <si>
    <t>Sawmill Creek Autumn Blush Bag In Box</t>
  </si>
  <si>
    <t>ARTERRA WINES CANADA INC.</t>
  </si>
  <si>
    <t>Pelee Island Lola Blush Sparkling VQA</t>
  </si>
  <si>
    <t>PELEE ISLAND WINERY</t>
  </si>
  <si>
    <t>ROSE - ONTARIO VQA - ROSE - ONTARIO</t>
  </si>
  <si>
    <t>L'Orangeraie Rose Pays D'Oc</t>
  </si>
  <si>
    <t>ROSE WINES EUROPEAN - FRANCE</t>
  </si>
  <si>
    <t>Peller Family Vineyards Rose</t>
  </si>
  <si>
    <t>14%</t>
  </si>
  <si>
    <t>Sogrape Mateus Rose</t>
  </si>
  <si>
    <t>ROSE WINES EUROPEAN - PORTUGAL</t>
  </si>
  <si>
    <t>-20%</t>
  </si>
  <si>
    <t>Gallo Family Vineyards White Zinfandel</t>
  </si>
  <si>
    <t>E&amp;J GALLO WINERY CANADA LTD.</t>
  </si>
  <si>
    <t>ROSE WINES - NEW WORLD - CALIFORNIA</t>
  </si>
  <si>
    <t>-15%</t>
  </si>
  <si>
    <t>-14%</t>
  </si>
  <si>
    <t>Ogier Cotes Du Ventoux Rose Aoc</t>
  </si>
  <si>
    <t>-17%</t>
  </si>
  <si>
    <t>Beringer Main &amp; Vine White Zinfandel</t>
  </si>
  <si>
    <t>-16%</t>
  </si>
  <si>
    <t>Kittling Ridge White Zinfandel Vidal</t>
  </si>
  <si>
    <t>MAGNOTTA WINERY</t>
  </si>
  <si>
    <t>Colio Blush Rose</t>
  </si>
  <si>
    <t>COLIO ESTATE WINES</t>
  </si>
  <si>
    <t>-5%</t>
  </si>
  <si>
    <t>&gt; Kim Crawford Rose (Constellation Nz)</t>
  </si>
  <si>
    <t>ROSE WINES NEW WORLD - NEW ZELAND</t>
  </si>
  <si>
    <t>Terres De Saint Louis Rose Varois En Prv Aoc</t>
  </si>
  <si>
    <t>CARTO ENTERPRISE</t>
  </si>
  <si>
    <t>25%</t>
  </si>
  <si>
    <t>Banrock Station Pink Moscato Rose</t>
  </si>
  <si>
    <t>-2%</t>
  </si>
  <si>
    <t>-1%</t>
  </si>
  <si>
    <t>Peller Family Vineyards Rose Tetra</t>
  </si>
  <si>
    <t>TETRA</t>
  </si>
  <si>
    <t>1000 ML</t>
  </si>
  <si>
    <t>-9%</t>
  </si>
  <si>
    <t>Kittling Ridge White Zinfandel/Vidal</t>
  </si>
  <si>
    <t>Sawmill Creek Autumn Blush</t>
  </si>
  <si>
    <t>-31%</t>
  </si>
  <si>
    <t>Jackson-Triggs Rose</t>
  </si>
  <si>
    <t>Folonari Pink Pinot Grigio Venezia Igt</t>
  </si>
  <si>
    <t>ROSE WINES EUROPEAN - ITALY</t>
  </si>
  <si>
    <t>41%</t>
  </si>
  <si>
    <t>Carlo Rossi California Rose</t>
  </si>
  <si>
    <t>Woodbridge By Robert Mondavi White Zinfandel</t>
  </si>
  <si>
    <t>Perrin La Vieille Ferme Rose Ventoux Aoc</t>
  </si>
  <si>
    <t>67%</t>
  </si>
  <si>
    <t>Cono Sur Bicicleta Pinot Noir Rose</t>
  </si>
  <si>
    <t>ROSE WINES - NEW WORLD - CHILE</t>
  </si>
  <si>
    <t>-35%</t>
  </si>
  <si>
    <t>Jp Azeitao Shiraz Rose Bacalhoa*</t>
  </si>
  <si>
    <t>7%</t>
  </si>
  <si>
    <t>Remy Pannier Rose D'Anjou</t>
  </si>
  <si>
    <t>EUROVINTAGE INTERNATIONAL INC</t>
  </si>
  <si>
    <t>Sandbanks Rose VQA</t>
  </si>
  <si>
    <t>42%</t>
  </si>
  <si>
    <t>Girls Night Out Rose VQA</t>
  </si>
  <si>
    <t>Apothic Rose</t>
  </si>
  <si>
    <t>&gt;(V) Rose Ladybug (Malivoire Wine Co.)</t>
  </si>
  <si>
    <t>Lafage Miraflors Rose Cotes Catalanes Igp*</t>
  </si>
  <si>
    <t>Astica Malbec Rose</t>
  </si>
  <si>
    <t>ROSE WINES - NEW WORLD - ARGENTINA</t>
  </si>
  <si>
    <t>Sutter Home White Zinfandel</t>
  </si>
  <si>
    <t>Josh Cellars Rose</t>
  </si>
  <si>
    <t>Campo Viejo Rioja Tempranillo Rose Rioja Doc*</t>
  </si>
  <si>
    <t>ROSE WINES EUROPEAN - SPAIN</t>
  </si>
  <si>
    <t>3%</t>
  </si>
  <si>
    <t>Henry Of Pelham Rose VQA</t>
  </si>
  <si>
    <t>HENRY OF PELHAM FAMILY EST. WINERY</t>
  </si>
  <si>
    <t>-24%</t>
  </si>
  <si>
    <t>Barefoot Cellars Pink Moscato</t>
  </si>
  <si>
    <t>Chivite Gran Feudo Rose</t>
  </si>
  <si>
    <t>-40%</t>
  </si>
  <si>
    <t>-39%</t>
  </si>
  <si>
    <t>Lab Rose Lisboa Vr*</t>
  </si>
  <si>
    <t>MAJESTIC WINE CELLARS</t>
  </si>
  <si>
    <t>Radio Boka Rose Vdt Castilla*</t>
  </si>
  <si>
    <t>VON TERRA ENTERPRISES LTD.</t>
  </si>
  <si>
    <t>4%</t>
  </si>
  <si>
    <t>Pelee Island Pelee Pink VQA</t>
  </si>
  <si>
    <t>-28%</t>
  </si>
  <si>
    <t>Pink House Wine Co. Rose VQA</t>
  </si>
  <si>
    <t>75%</t>
  </si>
  <si>
    <t>&gt;(V)Rose Coppola Sofia(Francis Ford Coppola P</t>
  </si>
  <si>
    <t>ROSE WINES NEW WORLD - CALIFORNIA</t>
  </si>
  <si>
    <t>Sogrape Gazela Vinho Verde Rose, Do*</t>
  </si>
  <si>
    <t>Casillero Del Diablo Reserva Rose*</t>
  </si>
  <si>
    <t>ESCALADE WINE &amp; SPIRITS</t>
  </si>
  <si>
    <t>-11%</t>
  </si>
  <si>
    <t>The Beachhouse Rose*</t>
  </si>
  <si>
    <t>ROSE WINES - NEW WORLD - SOUTH AFRI</t>
  </si>
  <si>
    <t>Bodacious Rose*</t>
  </si>
  <si>
    <t>Calvet Rose, Languedoc Aop (Pouch)*</t>
  </si>
  <si>
    <t>44%</t>
  </si>
  <si>
    <t>Eastdell Rose VQA</t>
  </si>
  <si>
    <t>2%</t>
  </si>
  <si>
    <t>Joiy Rose Sparkling *</t>
  </si>
  <si>
    <t>BOLDWORKS CORPORATION</t>
  </si>
  <si>
    <t>CAN</t>
  </si>
  <si>
    <t>250 ML</t>
  </si>
  <si>
    <t>Fantini Rose Cerasuolo D'Abruzzo Doc*</t>
  </si>
  <si>
    <t>BARRIQUE WINE IMPORTS LTD.</t>
  </si>
  <si>
    <t>Francois Dulac Cotes De Provence*</t>
  </si>
  <si>
    <t>Cave Spring Dry Rose VQA</t>
  </si>
  <si>
    <t>CAVE SPRING CELLARS LTD.,</t>
  </si>
  <si>
    <t>Girls' Night Out Rose VQA Can</t>
  </si>
  <si>
    <t>Cotton Candy Rose*</t>
  </si>
  <si>
    <t>-32%</t>
  </si>
  <si>
    <t>Three Thieves Rose*</t>
  </si>
  <si>
    <t>(V) Rioja Rose (Muga)</t>
  </si>
  <si>
    <t>ROSE WINES OLD WORLD - IBERIA</t>
  </si>
  <si>
    <t>Three Of Hearts Rose</t>
  </si>
  <si>
    <t>DELEGAT CANADA LIMITED</t>
  </si>
  <si>
    <t>29%</t>
  </si>
  <si>
    <t>Open Rose VQA *</t>
  </si>
  <si>
    <t>FEATHERSTONE WINERY</t>
  </si>
  <si>
    <t>Trius Rose VQA</t>
  </si>
  <si>
    <t>17%</t>
  </si>
  <si>
    <t>18 Pelee Island Lola Cabernet Franc Rose</t>
  </si>
  <si>
    <t>Jacob's Creek Moscato Rose Can*</t>
  </si>
  <si>
    <t>D'Ont Poke The Bear Rose VQA *</t>
  </si>
  <si>
    <t>Black Cottage Rose*</t>
  </si>
  <si>
    <t>ROSE WINES - NEW WORLD - NEW ZEALAN</t>
  </si>
  <si>
    <t>ROSE WINES OLD WORLD - ITALY</t>
  </si>
  <si>
    <t>WOODMAN WINES &amp; SPIRITS</t>
  </si>
  <si>
    <t>ROSE WINES NEW WORLD - OTHER</t>
  </si>
  <si>
    <t>ABCON INTERNATIONAL WINE MERCHANTS</t>
  </si>
  <si>
    <t>Big House The Siren Rose*</t>
  </si>
  <si>
    <t>18 Haro Rioja Rosado (Hacienda Lopez)</t>
  </si>
  <si>
    <t>WINEONLINE MARKETING COMPANY LTD</t>
  </si>
  <si>
    <t>&gt;(V) Sketches Of Niagara Rose (Tawse)</t>
  </si>
  <si>
    <t>TAWSE WINERY INC.</t>
  </si>
  <si>
    <t>Chateau Manissy Le Moulin Tavel Provence Aoc*</t>
  </si>
  <si>
    <t>RARE EARTH WINES</t>
  </si>
  <si>
    <t>Matua Rose*</t>
  </si>
  <si>
    <t>-42%</t>
  </si>
  <si>
    <t>-41%</t>
  </si>
  <si>
    <t>Sibling Rivalry Pink VQA *</t>
  </si>
  <si>
    <t>Red Knot Rose*</t>
  </si>
  <si>
    <t>LIFFORD WINE &amp; SPIRITS</t>
  </si>
  <si>
    <t>Long Weekend Wine Co. Rose*</t>
  </si>
  <si>
    <t>FIELDING ESTATE WINERY</t>
  </si>
  <si>
    <t>200%</t>
  </si>
  <si>
    <t>-26%</t>
  </si>
  <si>
    <t>18 Pnoir Rose Vulkanfelsen (Koenigschaffhause</t>
  </si>
  <si>
    <t>H.H.D. IMPORTS</t>
  </si>
  <si>
    <t>ROSE WINES OLD WORLD - OTHER</t>
  </si>
  <si>
    <t>Adorada Rose*</t>
  </si>
  <si>
    <t>Burger Blend Rose VQA *</t>
  </si>
  <si>
    <t>THE THIRTEENTH STREET WINE CORP.</t>
  </si>
  <si>
    <t>Megalomaniac Homegrown Rose VQA *</t>
  </si>
  <si>
    <t>JOHN HOWARD CELLARS</t>
  </si>
  <si>
    <t>-21%</t>
  </si>
  <si>
    <t>17 Pinot Grigio Rose Doc Delle Venezie (Bot.</t>
  </si>
  <si>
    <t>18 Rose Cabriz Dao (Global Wines S.A.)</t>
  </si>
  <si>
    <t>TRADESA CORP.</t>
  </si>
  <si>
    <t>18 Wildass Rose (Stratus Vineyards)</t>
  </si>
  <si>
    <t>STRATUS VINEYARDS</t>
  </si>
  <si>
    <t>18 Pinot Noir Rose Lodi (Mcmanis)</t>
  </si>
  <si>
    <t>18 Rose Meiomi (Constellation Brands Inc)</t>
  </si>
  <si>
    <t>17 Espadeiro Rose Vino Verde (Ventozela)</t>
  </si>
  <si>
    <t>(V) Rosado Rioja (Marques De Caceres)</t>
  </si>
  <si>
    <t>18 P.Grigio Rose Callezione Privata (Catemari</t>
  </si>
  <si>
    <t>18 Rose Chateau Ste Michelle (Ste.Michelle Wi</t>
  </si>
  <si>
    <t>300%</t>
  </si>
  <si>
    <t>18 Rose Rioja Conde De Valdemar (Valdemar)</t>
  </si>
  <si>
    <t>WINE GURU SELECTION INC</t>
  </si>
  <si>
    <t>-71%</t>
  </si>
  <si>
    <t>18 Albia Rose Toscano Igt (Barone Ricasoli Sp</t>
  </si>
  <si>
    <t>18 Scaia Rosato (Tenuta Sant'Antonio)</t>
  </si>
  <si>
    <t>18 Rose Angels &amp; Cowboys(Cannonball Wine &amp; Sp</t>
  </si>
  <si>
    <t>ROGERS &amp; COMPANY</t>
  </si>
  <si>
    <t>CRU WINE MERCHANTS</t>
  </si>
  <si>
    <t>ROSE WINES NEW WORLD - AUSTRALIA</t>
  </si>
  <si>
    <t>18 Stilrose Santa Margherita (S. Margherita S</t>
  </si>
  <si>
    <t>18 11 Minutes Rose Delle Venezie Igt (Pasqua)</t>
  </si>
  <si>
    <t>Lindeman's Bin 30 Sparkling Rose*</t>
  </si>
  <si>
    <t>18 Rose Pink Twisted (Flat Rock Cellars)</t>
  </si>
  <si>
    <t>FLAT ROCK CELLARS</t>
  </si>
  <si>
    <t>18 Locust Lane Rose (Hidden Bench Vineyards)</t>
  </si>
  <si>
    <t>V) Beal Vyds Cabernet Rose (Peninsula Ridge)</t>
  </si>
  <si>
    <t>PMA CANADA LTD.</t>
  </si>
  <si>
    <t>Jackson-Triggs Proprietors' Selection Rose</t>
  </si>
  <si>
    <t>18 Rose Conundrum (Wagner Wine)</t>
  </si>
  <si>
    <t>ANDREW PELLER IMPORT AGENCY</t>
  </si>
  <si>
    <t>18 Fern Walk Rose (Artisan Wine Co.)</t>
  </si>
  <si>
    <t>18 Xinomavro Akakies Rose Amyndeon (Kir Yiann</t>
  </si>
  <si>
    <t>THE KOLONAKI GROUP INC</t>
  </si>
  <si>
    <t>18 Simi Dry Rose Sonoma County (Constellation</t>
  </si>
  <si>
    <t>18 Rose The Doctors (Forrest Esate)</t>
  </si>
  <si>
    <t>Cooper's Hawk Rose VQA Ddp</t>
  </si>
  <si>
    <t>COOPER'S HAWK</t>
  </si>
  <si>
    <t>18 Cab Franc Rose Triomphe (Southbrook Vyds)</t>
  </si>
  <si>
    <t>Rose (Huff Estates) VQA Ddp</t>
  </si>
  <si>
    <t>HUFF ESTATES</t>
  </si>
  <si>
    <t>18 Snapper Rock Marlborough Sauvignon Rose</t>
  </si>
  <si>
    <t>WINE CELLARS INTERNATIONAL LTD.</t>
  </si>
  <si>
    <t>18 La Cremarose Monterey (Jackson)</t>
  </si>
  <si>
    <t>BREAKTHRU BEVERAGE CANADA INC.</t>
  </si>
  <si>
    <t>Xoxo Rose</t>
  </si>
  <si>
    <t>18 Lapostolle Le Rose, Valle De Colchagua (Ma</t>
  </si>
  <si>
    <t>18 Rose Sicily (Planeta)</t>
  </si>
  <si>
    <t>18 Estate Rose (Fielding)</t>
  </si>
  <si>
    <t>18 Rosapasso (Passion World Wines)</t>
  </si>
  <si>
    <t>18 Rose Joel Gott (Sutter Home Winery</t>
  </si>
  <si>
    <t>17 Megalomaniac Pink Slip Rose (John Howard)</t>
  </si>
  <si>
    <t>17 Rioja Rosado (Baron De Ley)</t>
  </si>
  <si>
    <t>18 Pink Palette Rose (The Thirteenth St)</t>
  </si>
  <si>
    <t>18 Rose Rose (De Bortoli Wines)</t>
  </si>
  <si>
    <t>18 Fancy Farm Girl Foxy Pink (Sue-Ann)</t>
  </si>
  <si>
    <t>SUE-ANN STAFF ESTATE WINERY</t>
  </si>
  <si>
    <t>17 Amarose (Foreign Affair)</t>
  </si>
  <si>
    <t>18 Cabernet Rose (Creekside)</t>
  </si>
  <si>
    <t>HOBBS &amp; COMPANY</t>
  </si>
  <si>
    <t>18 Casa Do Homem Rose</t>
  </si>
  <si>
    <t>WINE LOVERS AGENCY INC.</t>
  </si>
  <si>
    <t>17 G. Marquis Pink Pinot Silver Line VQA</t>
  </si>
  <si>
    <t>17 Malbec Rose Tupungato (Atamisque)</t>
  </si>
  <si>
    <t>M.C.O.</t>
  </si>
  <si>
    <t>18 Rose Cuvee D'Andree VQA (Chateau Des Charm</t>
  </si>
  <si>
    <t>CHATEAU DES CHARMES</t>
  </si>
  <si>
    <t>-67%</t>
  </si>
  <si>
    <t>18 Dogajolo Rosato Igt Toscana (Carpineto)</t>
  </si>
  <si>
    <t>18 Rose Usual (Vinebox Inc)</t>
  </si>
  <si>
    <t>JUSTYN EDWARD SZYMCZYK</t>
  </si>
  <si>
    <t>187 ML</t>
  </si>
  <si>
    <t>18 Redstone Rose (Redstone Winery Inc.)</t>
  </si>
  <si>
    <t>18 Pinot Noir Rose Belle Glos Oeil Perdrix (C</t>
  </si>
  <si>
    <t>18 Thirty Bench Small Lot Rose (Peller)</t>
  </si>
  <si>
    <t>-77%</t>
  </si>
  <si>
    <t>16 Campo Di Sasso Sof Rose (Tenuta Di Biserno</t>
  </si>
  <si>
    <t>Vineland Game Changer Rose The Memory VQA</t>
  </si>
  <si>
    <t>VINELAND ESTATE WINES LTD.,</t>
  </si>
  <si>
    <t>18 Princess Rose (Kings Court)</t>
  </si>
  <si>
    <t>KINGS COURT ESTATE WINERY</t>
  </si>
  <si>
    <t>18 Pinot Squared Rose Venture Series (Magnott</t>
  </si>
  <si>
    <t>17 Pinot Noir Rose Kings Desire (Marisco)</t>
  </si>
  <si>
    <t>18 Rose Marche Igt Rosato (Velenosi Srl)</t>
  </si>
  <si>
    <t>VIN VINO WINE MERCHANTS INC.</t>
  </si>
  <si>
    <t>(V) Alie Rose (Marchesi Di Frescobaldi)</t>
  </si>
  <si>
    <t>Giovello Rose Venezia Igt*</t>
  </si>
  <si>
    <t>The Roost Rose (The Roost At Redwing) VQA Ddp</t>
  </si>
  <si>
    <t>THE ROOST WINE COMPANY</t>
  </si>
  <si>
    <t>17 Tramari San Marzano Rose Di Primitivo(Olei</t>
  </si>
  <si>
    <t>18 Irida Rose Agiorgitiko Syrah (Cavino)</t>
  </si>
  <si>
    <t>VINETER</t>
  </si>
  <si>
    <t>18 Vivant Rose Malivoire</t>
  </si>
  <si>
    <t>18 Red Sky At Night VQA Rose</t>
  </si>
  <si>
    <t>(V) Pinot Noir Rose (Inniskillin)</t>
  </si>
  <si>
    <t>17 Wither Hills Rose Of Pinot Noir</t>
  </si>
  <si>
    <t>(V) Cabernet Franc Rose (Pondview)</t>
  </si>
  <si>
    <t>PONDVIEW ESTATE WINERY</t>
  </si>
  <si>
    <t>Cote Bleu Mediterranee Rose Igp*</t>
  </si>
  <si>
    <t>By Chadsey's Cairns Roxey Rose VQA Ddp</t>
  </si>
  <si>
    <t>BY CHADSEY'S CAIRNS WINERY</t>
  </si>
  <si>
    <t>17 Las Fincas Rosado Vdt Igp (Julian Chivite)</t>
  </si>
  <si>
    <t>Delphine Rose 2017</t>
  </si>
  <si>
    <t>WESTCOTT VINEYARDS</t>
  </si>
  <si>
    <t>17 Villa Maria Private Bin Rose*</t>
  </si>
  <si>
    <t>17 Flowers Pinot Noir Rose Sonoma (Huneeus)</t>
  </si>
  <si>
    <t>17 Clarete (Bedegas Ontanon)</t>
  </si>
  <si>
    <t>Unapologetically Brilliant Rose VQA Ddp</t>
  </si>
  <si>
    <t>DARK HORSE ESTATE WINERY INC.</t>
  </si>
  <si>
    <t>Seriously Cool Rose (Southbrook)</t>
  </si>
  <si>
    <t>Electric Rose*</t>
  </si>
  <si>
    <t>ELEVATE AGENCY</t>
  </si>
  <si>
    <t>200 ML</t>
  </si>
  <si>
    <t>Eastdell Summer Rose VQA</t>
  </si>
  <si>
    <t>Xoxo White Zinfandel Gamay Rose*</t>
  </si>
  <si>
    <t>16 Rebecca Rose (Kacaba)</t>
  </si>
  <si>
    <t>KACABA</t>
  </si>
  <si>
    <t>16 Torresella Rose Veneto (S. Margherita</t>
  </si>
  <si>
    <t>River Road Cabernet Rose VQA Ddp</t>
  </si>
  <si>
    <t>REIF ESTATE WINERY</t>
  </si>
  <si>
    <t>16 Rose Berry Blush Kate Radburnd (Cj Pask)</t>
  </si>
  <si>
    <t>16 Rose Cabernet Small Lot (Southbrook Vineya</t>
  </si>
  <si>
    <t>-64%</t>
  </si>
  <si>
    <t>Jackson-Triggs Prop Select White Merlot</t>
  </si>
  <si>
    <t>Princess Butterfly Moscato Rose*</t>
  </si>
  <si>
    <t>GRAPE EXPECTATIONS WINE AGENCY</t>
  </si>
  <si>
    <t>Bruce Trail Rose Sparkling (Vieni)</t>
  </si>
  <si>
    <t>VIENI ESTATES INC.</t>
  </si>
  <si>
    <t>Union Rose VQA</t>
  </si>
  <si>
    <t>17 Kanonkop Kadette Pinotage Rose</t>
  </si>
  <si>
    <t>07 Etim Rosat Monsant (Falset-Marca)</t>
  </si>
  <si>
    <t>Pink Gecko Coteaux Varois En Provence*</t>
  </si>
  <si>
    <t>Inception Blushing Rose*</t>
  </si>
  <si>
    <t>15%</t>
  </si>
  <si>
    <t>8%</t>
  </si>
  <si>
    <t>5%</t>
  </si>
  <si>
    <t>-62%</t>
  </si>
  <si>
    <t>63%</t>
  </si>
  <si>
    <t>40%</t>
  </si>
  <si>
    <t>-63%</t>
  </si>
  <si>
    <t>Channel</t>
  </si>
  <si>
    <t>(All)</t>
  </si>
  <si>
    <t>Sub-set</t>
  </si>
  <si>
    <t>Vintages</t>
  </si>
  <si>
    <t>Wines</t>
  </si>
  <si>
    <t>R Wines</t>
  </si>
  <si>
    <t>Earl Mas Des Bressades</t>
  </si>
  <si>
    <t>St Jean De Muzols</t>
  </si>
  <si>
    <t>La Cadierenne</t>
  </si>
  <si>
    <t>Lorgeril</t>
  </si>
  <si>
    <t>Bwine</t>
  </si>
  <si>
    <t>L'Aumerade</t>
  </si>
  <si>
    <t>Advini</t>
  </si>
  <si>
    <t>Saleya</t>
  </si>
  <si>
    <t>Delafont</t>
  </si>
  <si>
    <t>Roseline Diffusion</t>
  </si>
  <si>
    <t>-66%</t>
  </si>
  <si>
    <t>-85%</t>
  </si>
  <si>
    <t>-57%</t>
  </si>
  <si>
    <t>10 Bardolino Chiaretto Classico (Cesari)</t>
  </si>
  <si>
    <t>62%</t>
  </si>
  <si>
    <t>900%</t>
  </si>
  <si>
    <t>30%</t>
  </si>
  <si>
    <t>43%</t>
  </si>
  <si>
    <t>19%</t>
  </si>
  <si>
    <t>38%</t>
  </si>
  <si>
    <t>19 Malivoire Vivant Rose VQA Beamsville Bench</t>
  </si>
  <si>
    <t>(V) Rose Oyster Bay</t>
  </si>
  <si>
    <t>-74%</t>
  </si>
  <si>
    <t>167%</t>
  </si>
  <si>
    <t>18 M De Minuty Rose (Minuty Sa)</t>
  </si>
  <si>
    <t>18 Etoile Cotes De Provence Rose (Mirabeau</t>
  </si>
  <si>
    <t>19 Cdprovence Henri Gaillard Rose(Gr Chais De</t>
  </si>
  <si>
    <t>#18 Three By Wade Rose (Wade Cellars)</t>
  </si>
  <si>
    <t>18leone De Castris Five Roses Igt Salento</t>
  </si>
  <si>
    <t>18 Campo Di Sasso Sof Rose (Tenuta Di Biserno</t>
  </si>
  <si>
    <t>18 Hecht And Bannier Bandol Rose</t>
  </si>
  <si>
    <t>18 R Wines Rrose</t>
  </si>
  <si>
    <t>18 Tuck Beckstoffer Melee Rose</t>
  </si>
  <si>
    <t>83%</t>
  </si>
  <si>
    <t>80%</t>
  </si>
  <si>
    <t>-58%</t>
  </si>
  <si>
    <t>19 Sangiovese Rose The Floozie Mclaren Vale (</t>
  </si>
  <si>
    <t>47%</t>
  </si>
  <si>
    <t>12%</t>
  </si>
  <si>
    <t>16%</t>
  </si>
  <si>
    <t>68%</t>
  </si>
  <si>
    <t>52%</t>
  </si>
  <si>
    <t>-54%</t>
  </si>
  <si>
    <t>19rose Fronton (Chateau Bellevue La Foret)</t>
  </si>
  <si>
    <t>1,700%</t>
  </si>
  <si>
    <t>65%</t>
  </si>
  <si>
    <t>-78%</t>
  </si>
  <si>
    <t>19 Syrah Rose Tradition (Chateau Val Joanis)</t>
  </si>
  <si>
    <t>19 Triennes Rose (Domaine De Triennes)</t>
  </si>
  <si>
    <t>19 Rose Uco Valley Susana Balbo</t>
  </si>
  <si>
    <t>19 Fabre Montmayou Mendoza Rose</t>
  </si>
  <si>
    <t>-90%</t>
  </si>
  <si>
    <t>-92%</t>
  </si>
  <si>
    <t>-49%</t>
  </si>
  <si>
    <t>-95%</t>
  </si>
  <si>
    <t>19 Sangiovese Rose Hedonist Walter Clappis (I</t>
  </si>
  <si>
    <t>19 Madeiros Rose (Tahora)</t>
  </si>
  <si>
    <t>19 The Palm By Whispering Angel (Caves D'Escl</t>
  </si>
  <si>
    <t>Barefoot Cellars Pink Pinot Grigio</t>
  </si>
  <si>
    <t>19 Stellenbosh Petit Verdot Rose (Rustengerg)</t>
  </si>
  <si>
    <t>24%</t>
  </si>
  <si>
    <t>26%</t>
  </si>
  <si>
    <t>104%</t>
  </si>
  <si>
    <t>106%</t>
  </si>
  <si>
    <t>60%</t>
  </si>
  <si>
    <t>328%</t>
  </si>
  <si>
    <t>45%</t>
  </si>
  <si>
    <t>147%</t>
  </si>
  <si>
    <t>450%</t>
  </si>
  <si>
    <t>19 Rose Decoy California (Duckhorn Vineyards)</t>
  </si>
  <si>
    <t>28%</t>
  </si>
  <si>
    <t>27%</t>
  </si>
  <si>
    <t>20%</t>
  </si>
  <si>
    <t>18%</t>
  </si>
  <si>
    <t>33,673%</t>
  </si>
  <si>
    <t>138%</t>
  </si>
  <si>
    <t>85%</t>
  </si>
  <si>
    <t>81%</t>
  </si>
  <si>
    <t>10,742%</t>
  </si>
  <si>
    <t>7,800%</t>
  </si>
  <si>
    <t>4,267%</t>
  </si>
  <si>
    <t>4,900%</t>
  </si>
  <si>
    <t>4,289%</t>
  </si>
  <si>
    <t>4,400%</t>
  </si>
  <si>
    <t>46%</t>
  </si>
  <si>
    <t>1,881%</t>
  </si>
  <si>
    <t>1,850%</t>
  </si>
  <si>
    <t>Chalet Du Papillon Pink*</t>
  </si>
  <si>
    <t>V)Rose (Featherstone)</t>
  </si>
  <si>
    <t>69%</t>
  </si>
  <si>
    <t>2,418%</t>
  </si>
  <si>
    <t>3,100%</t>
  </si>
  <si>
    <t>109%</t>
  </si>
  <si>
    <t>54%</t>
  </si>
  <si>
    <t>58%</t>
  </si>
  <si>
    <t>2,133%</t>
  </si>
  <si>
    <t>112%</t>
  </si>
  <si>
    <t>113%</t>
  </si>
  <si>
    <t>20,800%</t>
  </si>
  <si>
    <t>40,800%</t>
  </si>
  <si>
    <t>2,592%</t>
  </si>
  <si>
    <t>-87%</t>
  </si>
  <si>
    <t>-88%</t>
  </si>
  <si>
    <t>1,641%</t>
  </si>
  <si>
    <t>1,000%</t>
  </si>
  <si>
    <t>1,067%</t>
  </si>
  <si>
    <t>19 Tavel La Forcadiere (Domaine Maby)</t>
  </si>
  <si>
    <t>27,200%</t>
  </si>
  <si>
    <t>2,000%</t>
  </si>
  <si>
    <t>380%</t>
  </si>
  <si>
    <t>1,506%</t>
  </si>
  <si>
    <t>1,613%</t>
  </si>
  <si>
    <t>74%</t>
  </si>
  <si>
    <t>5,525%</t>
  </si>
  <si>
    <t>143%</t>
  </si>
  <si>
    <t>12,800%</t>
  </si>
  <si>
    <t>-73%</t>
  </si>
  <si>
    <t>1,983%</t>
  </si>
  <si>
    <t>18 Rock Angel Rose Chateau D'Esclans (Caves D</t>
  </si>
  <si>
    <t>108%</t>
  </si>
  <si>
    <t>124%</t>
  </si>
  <si>
    <t>585%</t>
  </si>
  <si>
    <t>412%</t>
  </si>
  <si>
    <t>77%</t>
  </si>
  <si>
    <t>145%</t>
  </si>
  <si>
    <t>420%</t>
  </si>
  <si>
    <t>629%</t>
  </si>
  <si>
    <t>31%</t>
  </si>
  <si>
    <t>53%</t>
  </si>
  <si>
    <t>-65%</t>
  </si>
  <si>
    <t>825%</t>
  </si>
  <si>
    <t>19 Rose Sangiovese (K Vintners Llc)</t>
  </si>
  <si>
    <t>1,400%</t>
  </si>
  <si>
    <t>19 Rose Aix (Maison Saint Aix)</t>
  </si>
  <si>
    <t>19 Rosa Dei Masi Rosato Dvenezie Igt (Masi)</t>
  </si>
  <si>
    <t>18 Coteaux D'Aix Provence(Hecht&amp;Bannier)</t>
  </si>
  <si>
    <t>19 Scarlet Ladybird Rose (Zontes Footstep)</t>
  </si>
  <si>
    <t>19 Cabernet Sauvignon Rose (Mulderbosch)</t>
  </si>
  <si>
    <t>22%</t>
  </si>
  <si>
    <t>101%</t>
  </si>
  <si>
    <t>144%</t>
  </si>
  <si>
    <t>115%</t>
  </si>
  <si>
    <t>122%</t>
  </si>
  <si>
    <t>116%</t>
  </si>
  <si>
    <t>-51%</t>
  </si>
  <si>
    <t>215%</t>
  </si>
  <si>
    <t>217%</t>
  </si>
  <si>
    <t>88%</t>
  </si>
  <si>
    <t>294%</t>
  </si>
  <si>
    <t>325%</t>
  </si>
  <si>
    <t>43,809%</t>
  </si>
  <si>
    <t>42,430%</t>
  </si>
  <si>
    <t>141%</t>
  </si>
  <si>
    <t>36%</t>
  </si>
  <si>
    <t>208,000%</t>
  </si>
  <si>
    <t>19 Izadi Larrosa Rose D.O.Ca. Rioja (Com. Art</t>
  </si>
  <si>
    <t>58,942%</t>
  </si>
  <si>
    <t>-45%</t>
  </si>
  <si>
    <t>-47%</t>
  </si>
  <si>
    <t>60,091%</t>
  </si>
  <si>
    <t>773%</t>
  </si>
  <si>
    <t>255%</t>
  </si>
  <si>
    <t>4,271%</t>
  </si>
  <si>
    <t>-59%</t>
  </si>
  <si>
    <t>14,254%</t>
  </si>
  <si>
    <t>153%</t>
  </si>
  <si>
    <t>92%</t>
  </si>
  <si>
    <t>-46%</t>
  </si>
  <si>
    <t>125%</t>
  </si>
  <si>
    <t>56%</t>
  </si>
  <si>
    <t>30,838%</t>
  </si>
  <si>
    <t>19 Cote Des Roses Rose Magnum(Gerard Bertrand</t>
  </si>
  <si>
    <t>776%</t>
  </si>
  <si>
    <t>-76%</t>
  </si>
  <si>
    <t>19 Luigi Bosca Rose</t>
  </si>
  <si>
    <t>18 Rose (Quail's Gate)</t>
  </si>
  <si>
    <t>19 Ken Forrester Petit Rose Western Cape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</si>
</sst>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.00"/>
    <numFmt numFmtId="166" formatCode="_-* #,##0_-;\-* #,##0_-;_-* &quot;-&quot;??_-;_-@_-"/>
    <numFmt numFmtId="167" formatCode="_-&quot;$&quot;* #,##0_-;\-&quot;$&quot;* #,##0_-;_-&quot;$&quot;* &quot;-&quot;??_-;_-@_-"/>
  </numFmts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22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color rgb="FF6D6E71"/>
      <name val="Arial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6">
    <xf numFmtId="0" fontId="0" fillId="0" borderId="0"/>
    <xf numFmtId="0" fontId="4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3" fillId="0" borderId="0" xfId="0" applyFont="1"/>
    <xf numFmtId="0" fontId="2" fillId="3" borderId="0" xfId="0" applyFont="1" applyFill="1" applyAlignment="1"/>
    <xf numFmtId="0" fontId="0" fillId="3" borderId="0" xfId="0" applyFill="1"/>
    <xf numFmtId="0" fontId="0" fillId="4" borderId="0" xfId="0" applyFill="1" applyAlignment="1">
      <alignment horizontal="left"/>
    </xf>
    <xf numFmtId="3" fontId="0" fillId="4" borderId="1" xfId="0" applyNumberFormat="1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3" fontId="0" fillId="4" borderId="1" xfId="0" applyNumberFormat="1" applyFill="1" applyBorder="1"/>
    <xf numFmtId="3" fontId="0" fillId="4" borderId="0" xfId="0" applyNumberFormat="1" applyFill="1"/>
    <xf numFmtId="164" fontId="0" fillId="4" borderId="0" xfId="0" applyNumberFormat="1" applyFill="1"/>
    <xf numFmtId="0" fontId="4" fillId="0" borderId="0" xfId="1"/>
    <xf numFmtId="0" fontId="4" fillId="0" borderId="0" xfId="1" applyAlignment="1">
      <alignment vertical="center" wrapText="1"/>
    </xf>
    <xf numFmtId="0" fontId="5" fillId="0" borderId="0" xfId="1" applyFont="1" applyAlignment="1">
      <alignment vertical="center" wrapText="1"/>
    </xf>
    <xf numFmtId="166" fontId="0" fillId="0" borderId="0" xfId="3" applyNumberFormat="1" applyFont="1" applyAlignment="1">
      <alignment vertical="center" wrapText="1"/>
    </xf>
    <xf numFmtId="167" fontId="0" fillId="0" borderId="0" xfId="2" applyNumberFormat="1" applyFont="1" applyAlignment="1">
      <alignment vertical="center" wrapText="1"/>
    </xf>
    <xf numFmtId="0" fontId="5" fillId="0" borderId="0" xfId="1" applyFont="1"/>
    <xf numFmtId="1" fontId="4" fillId="0" borderId="0" xfId="1" applyNumberFormat="1"/>
    <xf numFmtId="49" fontId="3" fillId="0" borderId="0" xfId="4" applyNumberFormat="1"/>
    <xf numFmtId="49" fontId="4" fillId="0" borderId="0" xfId="1" applyNumberFormat="1" applyAlignment="1">
      <alignment vertical="center" wrapText="1"/>
    </xf>
    <xf numFmtId="0" fontId="0" fillId="5" borderId="0" xfId="0" applyFill="1" applyAlignment="1">
      <alignment horizontal="left" indent="1"/>
    </xf>
    <xf numFmtId="165" fontId="0" fillId="5" borderId="1" xfId="0" applyNumberFormat="1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5" fontId="0" fillId="5" borderId="1" xfId="0" applyNumberFormat="1" applyFill="1" applyBorder="1"/>
    <xf numFmtId="3" fontId="0" fillId="5" borderId="0" xfId="0" applyNumberFormat="1" applyFill="1"/>
    <xf numFmtId="164" fontId="0" fillId="5" borderId="0" xfId="0" applyNumberFormat="1" applyFill="1"/>
    <xf numFmtId="0" fontId="4" fillId="0" borderId="0" xfId="1" applyFont="1" applyFill="1" applyAlignment="1">
      <alignment vertical="center" wrapText="1"/>
    </xf>
    <xf numFmtId="0" fontId="0" fillId="0" borderId="2" xfId="0" pivotButton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pivotButton="1" applyBorder="1"/>
    <xf numFmtId="0" fontId="0" fillId="0" borderId="3" xfId="0" applyBorder="1"/>
    <xf numFmtId="49" fontId="4" fillId="0" borderId="0" xfId="1" applyNumberFormat="1"/>
    <xf numFmtId="166" fontId="0" fillId="0" borderId="0" xfId="5" applyNumberFormat="1" applyFont="1"/>
    <xf numFmtId="0" fontId="7" fillId="0" borderId="0" xfId="0" applyFont="1"/>
    <xf numFmtId="0" fontId="4" fillId="0" borderId="0" xfId="1" applyFont="1"/>
    <xf numFmtId="0" fontId="4" fillId="6" borderId="0" xfId="1" applyFill="1"/>
    <xf numFmtId="0" fontId="8" fillId="0" borderId="0" xfId="0" applyFont="1" applyAlignment="1">
      <alignment horizontal="center"/>
    </xf>
    <xf numFmtId="0" fontId="0" fillId="6" borderId="0" xfId="0" applyFill="1"/>
    <xf numFmtId="166" fontId="0" fillId="6" borderId="0" xfId="3" applyNumberFormat="1" applyFont="1" applyFill="1"/>
    <xf numFmtId="0" fontId="2" fillId="2" borderId="0" xfId="0" applyFont="1" applyFill="1" applyAlignment="1">
      <alignment horizontal="center"/>
    </xf>
  </cellXfs>
  <cellStyles count="6">
    <cellStyle name="Comma" xfId="5" builtinId="3"/>
    <cellStyle name="Comma 2 3" xfId="3"/>
    <cellStyle name="Currency 2" xfId="2"/>
    <cellStyle name="Normal" xfId="0" builtinId="0"/>
    <cellStyle name="Normal 2" xfId="1"/>
    <cellStyle name="Normal 9" xfId="4"/>
  </cellStyles>
  <dxfs count="75"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color rgb="FFFF0000"/>
      </font>
    </dxf>
    <dxf>
      <font>
        <color rgb="FFFF000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7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fill>
        <patternFill patternType="solid">
          <bgColor theme="7" tint="0.79998168889431442"/>
        </patternFill>
      </fill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font>
        <color rgb="FFFF0000"/>
      </font>
    </dxf>
    <dxf>
      <font>
        <color rgb="FFFF000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font>
        <color rgb="FFFF0000"/>
      </font>
    </dxf>
    <dxf>
      <font>
        <color rgb="FFFF000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heidimorsh/Library/Containers/com.apple.mail/Data/Library/Mail%20Downloads/41F61237-5C61-426F-B0E9-C3F5B96E3FB4/Quarterly%20sales%20repor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Quarterly Sales Report"/>
      <sheetName val="Sheet1"/>
      <sheetName val="Sheet3"/>
      <sheetName val="Sheet1 (2)"/>
    </sheetNames>
    <sheetDataSet>
      <sheetData sheetId="0">
        <row r="4">
          <cell r="E4" t="str">
            <v>Product</v>
          </cell>
          <cell r="F4" t="str">
            <v>QUARTER 1</v>
          </cell>
          <cell r="G4" t="str">
            <v>QUARTER 2</v>
          </cell>
          <cell r="H4" t="str">
            <v>QUARTER 3</v>
          </cell>
          <cell r="I4" t="str">
            <v>QUARTER 4</v>
          </cell>
        </row>
        <row r="5">
          <cell r="D5">
            <v>2</v>
          </cell>
          <cell r="E5" t="str">
            <v>8 wk</v>
          </cell>
          <cell r="F5">
            <v>0.67</v>
          </cell>
          <cell r="G5">
            <v>0.93</v>
          </cell>
          <cell r="H5">
            <v>0.77</v>
          </cell>
          <cell r="I5">
            <v>0.95</v>
          </cell>
        </row>
        <row r="6">
          <cell r="D6">
            <v>1</v>
          </cell>
          <cell r="E6" t="str">
            <v>4 wk</v>
          </cell>
          <cell r="F6">
            <v>0.49</v>
          </cell>
          <cell r="G6">
            <v>0.76</v>
          </cell>
          <cell r="H6">
            <v>0.67</v>
          </cell>
          <cell r="I6">
            <v>0.78</v>
          </cell>
        </row>
        <row r="7"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22">
          <cell r="B22" t="str">
            <v>TOTAL AND TOP 2 PRODUCTS</v>
          </cell>
        </row>
      </sheetData>
      <sheetData sheetId="1">
        <row r="2">
          <cell r="K2">
            <v>2</v>
          </cell>
        </row>
        <row r="4">
          <cell r="K4" t="str">
            <v>NO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phne" refreshedDate="43867.755046874998" createdVersion="5" refreshedVersion="5" minRefreshableVersion="3" recordCount="1">
  <cacheSource type="worksheet">
    <worksheetSource ref="H1:I2" sheet="P11"/>
  </cacheSource>
  <cacheFields count="2">
    <cacheField name="Subset Code" numFmtId="0">
      <sharedItems containsSemiMixedTypes="0" containsString="0" containsNumber="1" containsInteger="1" minValue="333340" maxValue="706050" count="21">
        <n v="524780"/>
        <n v="705040" u="1"/>
        <n v="522560" u="1"/>
        <n v="522561" u="1"/>
        <n v="522562" u="1"/>
        <n v="706040" u="1"/>
        <n v="522563" u="1"/>
        <n v="522564" u="1"/>
        <n v="705050" u="1"/>
        <n v="522565" u="1"/>
        <n v="522566" u="1"/>
        <n v="705020" u="1"/>
        <n v="706050" u="1"/>
        <n v="706020" u="1"/>
        <n v="705030" u="1"/>
        <n v="333340" u="1"/>
        <n v="333341" u="1"/>
        <n v="523781" u="1"/>
        <n v="333342" u="1"/>
        <n v="706030" u="1"/>
        <n v="333343" u="1"/>
      </sharedItems>
    </cacheField>
    <cacheField name="Subset Name" numFmtId="0">
      <sharedItems containsBlank="1" count="21">
        <s v="ROSE - ONTARIO ICB - ROSE - ONTARIO"/>
        <m u="1"/>
        <s v="ROSE WINES NEW WORLD - AUSTRALIA" u="1"/>
        <s v="ROSE WINES EUROPEAN - ITALY" u="1"/>
        <s v="ROSE WINES EUROPEAN - PORTUGAL" u="1"/>
        <s v="ROSE WINES - NEW WORLD - CHILE" u="1"/>
        <s v="ROSE - ONTARIO VQA - ROSE - ONTARIO" u="1"/>
        <s v="ROSE WINES NEW WORLD - NEW ZELAND" u="1"/>
        <s v="ROSE WINES - NEW WORLD - ARGENTINA" u="1"/>
        <s v="ROSE WINES OLD WORLD - FRANCE" u="1"/>
        <s v="ROSE WINES EUROPEAN - FRANCE" u="1"/>
        <s v="ROSE WINES OLD WORLD - ITALY" u="1"/>
        <s v="ROSE WINES - NEW WORLD - AUSTRALIA" u="1"/>
        <s v="ROSE WINES - NEW WORLD - NEW ZEALAN" u="1"/>
        <s v="ROSE WINES NEW WORLD - OTHER" u="1"/>
        <s v="ROSE WINES OLD WORLD - OTHER" u="1"/>
        <s v="ROSE WINES OLD WORLD - IBERIA" u="1"/>
        <s v="ROSE WINES EUROPEAN - SPAIN" u="1"/>
        <s v="ROSE WINES NEW WORLD - CALIFORNIA" u="1"/>
        <s v="ROSE WINES - NEW WORLD - CALIFORNIA" u="1"/>
        <s v="ROSE WINES - NEW WORLD - SOUTH AFRI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phne" refreshedDate="43867.755047222221" createdVersion="5" refreshedVersion="5" minRefreshableVersion="3" recordCount="516">
  <cacheSource type="worksheet">
    <worksheetSource ref="A1:Y982" sheet="P11"/>
  </cacheSource>
  <cacheFields count="26">
    <cacheField name="TImeFrame" numFmtId="0">
      <sharedItems containsBlank="1" count="3">
        <s v="Period"/>
        <s v="Rolling"/>
        <m/>
      </sharedItems>
    </cacheField>
    <cacheField name="Rank" numFmtId="0">
      <sharedItems containsString="0" containsBlank="1" containsNumber="1" containsInteger="1" minValue="1" maxValue="266"/>
    </cacheField>
    <cacheField name="SKU" numFmtId="0">
      <sharedItems containsString="0" containsBlank="1" containsNumber="1" containsInteger="1" minValue="166" maxValue="999821"/>
    </cacheField>
    <cacheField name="Product" numFmtId="0">
      <sharedItems containsBlank="1" count="321">
        <s v="Peller Family Vineyards Rose Bag In Box"/>
        <s v="Sawmill Creek Autumn Blush Bag In Box"/>
        <s v="Jacob's Creek Moscato Rose"/>
        <s v="&gt;(V)Cote Des Roses Rose Languedoc (Gerard Ber"/>
        <s v="Gallo Family Vineyards White Zinfandel"/>
        <s v="Peller Family Vineyards Rose"/>
        <s v="Beringer Main &amp; Vine White Zinfandel"/>
        <s v="Sogrape Mateus Rose"/>
        <s v="L'Orangeraie Rose Pays D'Oc"/>
        <s v="Pelee Island Lola Blush Sparkling VQA"/>
        <s v="Kittling Ridge White Zinfandel Vidal"/>
        <s v="Colio Blush Rose"/>
        <s v="Ogier Cotes Du Ventoux Rose Aoc"/>
        <s v="Carlo Rossi California Rose"/>
        <s v="Peller Family Vineyards Rose Tetra"/>
        <s v="Banrock Station Pink Moscato Rose"/>
        <s v="Sawmill Creek Autumn Blush"/>
        <s v="Jackson-Triggs Rose"/>
        <s v="Woodbridge By Robert Mondavi White Zinfandel"/>
        <s v="Kittling Ridge White Zinfandel/Vidal"/>
        <s v="Barefoot Cellars Pink Moscato"/>
        <s v="Perrin La Vieille Ferme Rose Ventoux Aoc"/>
        <s v="Folonari Pink Pinot Grigio Venezia Igt"/>
        <s v="Terres De Saint Louis Rose Varois En Prv Aoc"/>
        <s v="Jackson-Triggs Proprietors' Selection Rose"/>
        <s v="Chivite Gran Feudo Rose"/>
        <s v="Remy Pannier Rose D'Anjou"/>
        <s v="&gt; Kim Crawford Rose (Constellation Nz)"/>
        <s v="Cono Sur Bicicleta Pinot Noir Rose"/>
        <s v="Girls Night Out Rose VQA"/>
        <s v="&gt;(V) Whispering Angel Rose (Caves D'Esclans)"/>
        <s v="Astica Malbec Rose"/>
        <s v="Xoxo Rose"/>
        <s v="Sandbanks Rose VQA"/>
        <s v="Henry Of Pelham Rose VQA"/>
        <s v="Trius Rose VQA"/>
        <s v="Josh Cellars Rose"/>
        <s v="(V)Cotes De Provence Rose Miraval (Perrin)"/>
        <s v="Pelee Island Pelee Pink VQA"/>
        <s v="Apothic Rose"/>
        <s v="&gt;(V) Rose Ladybug (Malivoire Wine Co.)"/>
        <s v="Chalet Du Papillon Pink*"/>
        <s v="V)Rose (Featherstone)"/>
        <s v="(V) Rioja Rose (Muga)"/>
        <s v="Pink House Wine Co. Rose VQA"/>
        <s v="Cave Spring Dry Rose VQA"/>
        <s v="Eastdell Rose VQA"/>
        <s v="Fantini Rose Cerasuolo D'Abruzzo Doc*"/>
        <s v="Girls' Night Out Rose VQA Can"/>
        <s v="18 Pelee Island Lola Cabernet Franc Rose"/>
        <s v="&gt;(V)Rose Coppola Sofia(Francis Ford Coppola P"/>
        <s v="18 Rose Marche Igt Rosato (Velenosi Srl)"/>
        <s v="(V) Rose Cuvee Tradition (Mas Des Bressades)"/>
        <s v="Joiy Rose Sparkling *"/>
        <s v="18 Cotes De Provence Aoc Rose (Hecht &amp; Bannie"/>
        <s v="18 Casa Do Homem Rose"/>
        <s v="&gt;(V) Carte Noire (Les Maitres Vig De St Trope"/>
        <s v="Sibling Rivalry Pink VQA *"/>
        <s v="18 P.Grigio Rose Callezione Privata (Catemari"/>
        <s v="Burger Blend Rose VQA *"/>
        <s v="18 Dogajolo Rosato Igt Toscana (Carpineto)"/>
        <s v="Sutter Home White Zinfandel"/>
        <s v="18 Etoile Cotes De Provence Rose (Mirabeau"/>
        <s v="Three Thieves Rose*"/>
        <s v="Campo Viejo Rioja Tempranillo Rose Rioja Doc*"/>
        <s v="19rose Fronton (Chateau Bellevue La Foret)"/>
        <s v="19 Tavel La Forcadiere (Domaine Maby)"/>
        <s v="18 Rose Marquis D'Aqueria Tavel (Jean Olivier"/>
        <s v="Long Weekend Wine Co. Rose*"/>
        <s v="Three Of Hearts Rose"/>
        <s v="(V) Rose Oyster Bay"/>
        <s v="18 Rose Rioja Conde De Valdemar (Valdemar)"/>
        <s v="Radio Boka Rose Vdt Castilla*"/>
        <s v="18 Wildass Rose (Stratus Vineyards)"/>
        <s v="18 Tavel Rose (Perrin)"/>
        <s v="Lafage Miraflors Rose Cotes Catalanes Igp*"/>
        <s v="Megalomaniac Homegrown Rose VQA *"/>
        <s v="18 Rose De Leoube (Chateau Leoube)"/>
        <s v="19 Malivoire Vivant Rose VQA Beamsville Bench"/>
        <s v="Adorada Rose*"/>
        <s v="18 Rosapasso (Passion World Wines)"/>
        <s v="Matua Rose*"/>
        <s v="18 Perle Rose (Sas Roseline Diffusion)"/>
        <s v="D'Ont Poke The Bear Rose VQA *"/>
        <s v="18 Chateau De Nages Vieilles Vignes Rose (Mic"/>
        <s v="18 Cotes De Prvence Rose (Maison Saleya)"/>
        <s v="18 Irida Rose Agiorgitiko Syrah (Cavino)"/>
        <s v="18 Cotes Du Rhone Rose (Xavier)"/>
        <s v="Cooper's Hawk Rose VQA Ddp"/>
        <s v="Chateau Manissy Le Moulin Tavel Provence Aoc*"/>
        <s v="Jp Azeitao Shiraz Rose Bacalhoa*"/>
        <s v="&gt;(V) Sketches Of Niagara Rose (Tawse)"/>
        <s v="Black Cottage Rose*"/>
        <s v="18 Fern Walk Rose (Artisan Wine Co.)"/>
        <s v="18 Cotes Du Rhone Rose Saint Esprit (Delas)"/>
        <s v="18 Fleurs De Prairie Cot. D'Aix Rose(Deutsch"/>
        <s v="Cotton Candy Rose*"/>
        <s v="Sogrape Gazela Vinho Verde Rose, Do*"/>
        <s v="18 Rock Angel Rose Chateau D'Esclans (Caves D"/>
        <s v="18 Rose Rose (De Bortoli Wines)"/>
        <s v="(V) Tavel Dom Des Carteresses (Vignerons Tave"/>
        <s v="18 Simi Dry Rose Sonoma County (Constellation"/>
        <s v="19 Triennes Rose (Domaine De Triennes)"/>
        <s v="Red Knot Rose*"/>
        <s v="(V) Provence Rose (Chateau La Tour De L'Evequ"/>
        <s v="Casillero Del Diablo Reserva Rose*"/>
        <s v="(V) Love Rose (Chateau Leoube)"/>
        <s v="19 Syrah Rose Tradition (Chateau Val Joanis)"/>
        <s v="17 Amarose (Foreign Affair)"/>
        <s v="18 Rose Chateau Ste Michelle (Ste.Michelle Wi"/>
        <s v="18 Pink Palette Rose (The Thirteenth St)"/>
        <s v="18 Rose Conundrum (Wagner Wine)"/>
        <s v="18ch. Roquefeuille Amalia Var Rose (Advini)"/>
        <s v="(V) By.Ott Rose (Domaines Ott)"/>
        <s v="18 Rose Pink Twisted (Flat Rock Cellars)"/>
        <s v="18 Locust Lane Rose (Hidden Bench Vineyards)"/>
        <s v="18 Haro Rioja Rosado (Hacienda Lopez)"/>
        <s v="18 Albia Rose Toscano Igt (Barone Ricasoli Sp"/>
        <s v="Unapologetically Brilliant Rose VQA Ddp"/>
        <s v="Francois Dulac Cotes De Provence*"/>
        <s v="Bodacious Rose*"/>
        <s v="The Beachhouse Rose*"/>
        <s v="Open Rose VQA *"/>
        <s v="18 Rose Joel Gott (Sutter Home Winery"/>
        <s v="18 Pinot Squared Rose Venture Series (Magnott"/>
        <s v="18 Cotes Catalanes Rose Tessellae (Lafage)"/>
        <s v="17 G. Marquis Pink Pinot Silver Line VQA"/>
        <s v="19 Fabre Montmayou Mendoza Rose"/>
        <s v="17 Megalomaniac Pink Slip Rose (John Howard)"/>
        <s v="18 Cotes De Provence (Vins Breban Mimi)"/>
        <s v="18 Rose Sicily (Planeta)"/>
        <s v="18 Cab Franc Rose Triomphe (Southbrook Vyds)"/>
        <s v="18 Classic Rose Aix En Provence (Chateau Pigo"/>
        <s v="18 Rose The Doctors (Forrest Esate)"/>
        <s v="(V) Chateau D'Aqueria Tavel Rose (Jean Olivie"/>
        <s v="18 Stilrose Santa Margherita (S. Margherita S"/>
        <s v="19 Rose Uco Valley Susana Balbo"/>
        <s v="18 M De Minuty Rose (Minuty Sa)"/>
        <s v="18 Rose Cuvee D'Andree VQA (Chateau Des Charm"/>
        <s v="18 Estate Rose (Fielding)"/>
        <s v="Vineland Game Changer Rose The Memory VQA"/>
        <s v="18 Pinot Noir Rose Belle Glos Oeil Perdrix (C"/>
        <s v="18 Villa Aix En Provence Rose (Sa Les Vins Br"/>
        <s v="18 Xinomavro Akakies Rose Amyndeon (Kir Yiann"/>
        <s v="19 Rose Sangiovese (K Vintners Llc)"/>
        <s v="18 Fancy Farm Girl Foxy Pink (Sue-Ann)"/>
        <s v="18 Redstone Rose (Redstone Winery Inc.)"/>
        <s v="18 Gris De Garille Cite De Carcassonne (Lorge"/>
        <s v="17 Rose Hecht &amp; Bannier Bandol (H&amp;B Selection"/>
        <s v="18 La Cremarose Monterey (Jackson)"/>
        <s v="(V) Domaines Ott Rose Chateau De Selle (Roede"/>
        <s v="18 Pinot Noir Rose Lodi (Mcmanis)"/>
        <s v="18 Le Saint Andre Rose (Figuiere)"/>
        <s v="The Roost Rose (The Roost At Redwing) VQA Ddp"/>
        <s v="18 Typic (Bwine)"/>
        <s v="18 Margalh Rose Vin De France (Bassac S.A.R.L"/>
        <s v="Lab Rose Lisboa Vr*"/>
        <s v="18 Bandol Rse Cuv Grande Tradition(La Cadiere"/>
        <s v="18 Cabernet Rose (Creekside)"/>
        <s v="18 Scaia Rosato (Tenuta Sant'Antonio)"/>
        <s v="18 11 Minutes Rose Delle Venezie Igt (Pasqua)"/>
        <s v="18 Cotes Du Rousillon Rose (Saint Roch)"/>
        <s v="18 Red Sky At Night VQA Rose"/>
        <s v="19 Sangiovese Rose Hedonist Walter Clappis (I"/>
        <s v="18 Reserve Rose Cotes Du Rhone (Famille Perri"/>
        <s v="18 Princess Rose (Kings Court)"/>
        <s v="18 Hampton Water (Sph Gerard Bertrand)"/>
        <s v="19 Rose Aix (Maison Saint Aix)"/>
        <s v="18 Rose Meiomi (Constellation Brands Inc)"/>
        <s v="18 R Wines Rrose"/>
        <s v="Rose (Huff Estates) VQA Ddp"/>
        <s v="V) Beal Vyds Cabernet Rose (Peninsula Ridge)"/>
        <s v="18 Rrose Cotes De Provence (R Wines)"/>
        <s v="(V) Pinot Noir Rose (Inniskillin)"/>
        <s v="18 Thirty Bench Small Lot Rose (Peller)"/>
        <s v="18 Miraval Rose Cotes De Provence 1.5l (Perri"/>
        <s v="18 Snapper Rock Marlborough Sauvignon Rose"/>
        <s v="18 Rose Angels &amp; Cowboys(Cannonball Wine &amp; Sp"/>
        <s v="18 By. Ott (Domaine Ott)"/>
        <s v="18 Pnoir Rose Vulkanfelsen (Koenigschaffhause"/>
        <s v="18 Rose Usual (Vinebox Inc)"/>
        <s v="19 Cdprovence Henri Gaillard Rose(Gr Chais De"/>
        <s v="19 Madeiros Rose (Tahora)"/>
        <s v="(V) L'Ostal Cazes Rose (Jim Cazes)"/>
        <s v="18 Domaines Ott Rose Chateau De Selle (Roeder"/>
        <s v="17 Rose Mosaique (S. Delafont)"/>
        <s v="17 Esprit Gassier Cotes Du Prov. Rose Mg (Adv"/>
        <s v="17 Rose Bandol (Chateau Val D'Arenc)"/>
        <s v="18 Vivant Rose Malivoire"/>
        <s v="17 Chateau Des Bertrands Elegance Rose (Berne"/>
        <s v="Big House The Siren Rose*"/>
        <s v="Jacob's Creek Moscato Rose Can*"/>
        <s v="18 Rose Cabriz Dao (Global Wines S.A.)"/>
        <s v="19 Rosa Dei Masi Rosato Dvenezie Igt (Masi)"/>
        <s v="Giovello Rose Venezia Igt*"/>
        <s v="18 Gris Blanc Rose 1500ml (Gerard Bertrand)"/>
        <s v="17 Aix Rose 1.5l (Maison Saint Aix)"/>
        <s v="17 Beaujolais Villages Rose (Domaine Des Nugu"/>
        <s v="(V) Cuvee Josephine Rose (Chateau Val-Joanis)"/>
        <s v="16 Campo Di Sasso Sof Rose (Tenuta Di Biserno"/>
        <s v="Jackson-Triggs Prop Select White Merlot"/>
        <s v="Barefoot Cellars Pink Pinot Grigio"/>
        <s v="18 Coteaux D'Aix Provence(Hecht&amp;Bannier)"/>
        <s v="18 Campo Di Sasso Sof Rose (Tenuta Di Biserno"/>
        <s v="16 Rebecca Rose (Kacaba)"/>
        <s v="(V) Cabernet Franc Rose (Pondview)"/>
        <s v="17 Terres De Berne Cotes Provence (Berne Sel"/>
        <s v="19 Scarlet Ladybird Rose (Zontes Footstep)"/>
        <s v="(V) Gris Blanc Rose (Gerard Bertrand)"/>
        <s v="19 Stellenbosh Petit Verdot Rose (Rustengerg)"/>
        <s v="17 Pinot Grigio Rose Doc Delle Venezie (Bot."/>
        <s v="17 Prestige Rose Igp Cotes Du Thongue(D. Mont"/>
        <s v="18 Lapostolle Le Rose, Valle De Colchagua (Ma"/>
        <s v="17 Chateau Murraires Excell Rose C.D Prov. (B"/>
        <s v="19 Rose Decoy California (Duckhorn Vineyards)"/>
        <s v="19 The Palm By Whispering Angel (Caves D'Escl"/>
        <s v="(V) Rosado Rioja (Marques De Caceres)"/>
        <s v="Lindeman's Bin 30 Sparkling Rose*"/>
        <s v="17 Chateau D'Esclans Garrus Rose (Caves D'Esc"/>
        <s v="19 Cabernet Sauvignon Rose (Mulderbosch)"/>
        <s v="17 Pinot Noir Rose Kings Desire (Marisco)"/>
        <s v="Calvet Rose, Languedoc Aop (Pouch)*"/>
        <s v="Inception Blushing Rose*"/>
        <s v="19 Izadi Larrosa Rose D.O.Ca. Rioja (Com. Art"/>
        <s v="17 Rose Provence Londes Les Maures (Chateau S"/>
        <s v="17 Cuvee Marie Christine Cr Cl Rose (Fabre-L'"/>
        <s v="18 Perle De Grenache Rose (Gerard Bertrand)"/>
        <s v="18 Chateau Gassier Sables D'Azur Cdprvnc Rose"/>
        <s v="17 Beaujolais Rose (Georges Duboeuf)"/>
        <s v="17 Espadeiro Rose Vino Verde (Ventozela)"/>
        <s v="17 Chateau Gassier Pas Du Moine Provence Rose"/>
        <s v="17 La Natice Aop Languedoc (Chateau De La Neg"/>
        <s v="19 Cote Des Roses Rose Magnum(Gerard Bertrand"/>
        <s v="17 Chateau De Berne Emotion Cote De Prov. (Be"/>
        <s v="17 Chateau De Berne Rose Cotes De Provence (B"/>
        <s v="17 La Vie En Rose Aop C.D.P. (Roubine Srl)"/>
        <s v="17 Rioja Rosado (Baron De Ley)"/>
        <s v="17 Malbec Rose Tupungato (Atamisque)"/>
        <s v="17 Lavau Tavel Rose (Lavau Sas)"/>
        <s v="19 Sangiovese Rose The Floozie Mclaren Vale ("/>
        <s v="17 Chateau D'Esclans Les Clans Rose (Caves D'"/>
        <s v="(V) Alie Rose (Marchesi Di Frescobaldi)"/>
        <s v="18whispering Angel Rose Magnum (Caves D'Escla"/>
        <s v="#18chateau D'Esclans Whispering Angel 3l(Cave"/>
        <s v="17 Wither Hills Rose Of Pinot Noir"/>
        <s v="17 Las Fincas Rosado Vdt Igp (Julian Chivite)"/>
        <s v="17 Flowers Pinot Noir Rose Sonoma (Huneeus)"/>
        <s v="19 Luigi Bosca Rose"/>
        <s v="17 Rose Aoc Bandol (Chateau Salettes)"/>
        <s v="17 Tramari San Marzano Rose Di Primitivo(Olei"/>
        <s v="Eastdell Summer Rose VQA"/>
        <s v="By Chadsey's Cairns Roxey Rose VQA Ddp"/>
        <s v="Cote Bleu Mediterranee Rose Igp*"/>
        <s v="17 Beaujolais Rose D' Ete (Chateau De Chatela"/>
        <s v="17 Chateau Montaud Rose (Francois Ravel)"/>
        <s v="17 Fronton Rose Julie (Chateau Eurl Clamens)"/>
        <s v="17 Villa Maria Private Bin Rose*"/>
        <s v="Delphine Rose 2017"/>
        <s v="17 Sancerre Rose La Grange Dimiere (Jean-Max"/>
        <s v="17 Clarete (Bedegas Ontanon)"/>
        <s v="14 Cotes-Du-Rhone Rose (E. Guigal)"/>
        <s v="16 Rose Berry Blush Kate Radburnd (Cj Pask)"/>
        <s v="16 Torresella Rose Veneto (S. Margherita"/>
        <s v="16 Rose Cabernet Small Lot (Southbrook Vineya"/>
        <s v="Seriously Cool Rose (Southbrook)"/>
        <s v="Union Rose VQA"/>
        <s v="River Road Cabernet Rose VQA Ddp"/>
        <s v="18leone De Castris Five Roses Igt Salento"/>
        <s v="18 Tuck Beckstoffer Melee Rose"/>
        <s v="#18 Three By Wade Rose (Wade Cellars)"/>
        <s v="07 Etim Rosat Monsant (Falset-Marca)"/>
        <s v="Xoxo White Zinfandel Gamay Rose*"/>
        <s v="10 Bardolino Chiaretto Classico (Cesari)"/>
        <s v="18 Rose (Quail's Gate)"/>
        <s v="Bruce Trail Rose Sparkling (Vieni)"/>
        <s v="Princess Butterfly Moscato Rose*"/>
        <s v="Pink Gecko Coteaux Varois En Provence*"/>
        <s v="19 Ken Forrester Petit Rose Western Cape"/>
        <s v="17 Kanonkop Kadette Pinotage Rose"/>
        <s v="Electric Rose*"/>
        <s v="18 Hecht And Bannier Bandol Rose"/>
        <m/>
        <s v="18 Scarlet Ladybird Rose (Zontes Footstep)" u="1"/>
        <s v="17 Cote Des Roses Rose Magnum(Gerard Bertrand" u="1"/>
        <s v="(V)Cdprovence Henri Gaillard Rose(Gr Chais De" u="1"/>
        <s v="(V) Rosa Dei Masi Rosato Dvenezie Igt (Masi)" u="1"/>
        <s v="17 The Palm By Whispering Angel (Caves D'Escl" u="1"/>
        <s v="17 Sangiovese Rose The Floozie Mclaren Vale (" u="1"/>
        <s v="(V) Rock Angel Rose Chateau D'Esclans (Caves" u="1"/>
        <s v="17 Rose Adorada (Fetzer Vineyards)" u="1"/>
        <s v="15 Fabre Montmayou Mendoza Rose" u="1"/>
        <s v="18 Rose Aix (Maison Saint Aix)" u="1"/>
        <s v="Marius Rose Pays D'Oc*" u="1"/>
        <s v="18 Rose Fronton (Chateau Bellevue La Foret)" u="1"/>
        <s v="18 Rose (Featherstone)" u="1"/>
        <s v="18 Rose Oyster Bay" u="1"/>
        <s v="18 Stellenbosh Petit Verdot Rose (Rustengerg)" u="1"/>
        <s v="Chateau Timberlay Merlot Cab Bordeaux Clairet" u="1"/>
        <s v="17 Rose (Quail's Gate)" u="1"/>
        <s v="18 Cabernet Sauvignon Rose (Mulderbosch)" u="1"/>
        <s v="17 Luigi Bosca Rose" u="1"/>
        <s v="(V) Syrah Rose Tradition (Chateau Val Joanis)" u="1"/>
        <s v="9 Pink VQA (Rockway Glen Estate)" u="1"/>
        <s v="18 Izadi Larrosa Rose D.O.Ca. Rioja (Com. Art" u="1"/>
        <s v="18 Sangiovese Rose Hedonist Walter Clappis (I" u="1"/>
        <s v="17 Ken Forrester Petit Rose Western Cape" u="1"/>
        <s v="18 Rose Sangiovese (Charles Smith Wines)" u="1"/>
        <s v="Jacob's Creek Le Petit Rose*" u="1"/>
        <s v="Barefoot Cellars Pink Pinot Grigio*" u="1"/>
        <s v="Mcguigan Black Label Rose*" u="1"/>
        <s v="18 Rose Uco Valley Susana Balbo" u="1"/>
        <s v="(V) M De Minuty Rose (Minuty Sa)" u="1"/>
        <s v="(V) Tavel La Forcadiere (Domaine Maby)" u="1"/>
        <s v="18 Malivoire Vivant Rose VQA Beamsville Bench" u="1"/>
        <s v="17 Rose Decoy California (Duckhorn Vineyards)" u="1"/>
        <s v="16 Anew Rose" u="1"/>
        <s v="18 Triennes Rose (Domaine De Triennes)" u="1"/>
        <s v="Skinnygrape Rose*" u="1"/>
        <s v="18 Madeiros Rose (Tahora)" u="1"/>
        <s v="16 La Promenade Rose (Badet, Clement &amp; Cie)" u="1"/>
        <s v="Frisky Beaver Blushing Beaver Blush" u="1"/>
      </sharedItems>
    </cacheField>
    <cacheField name="Agent" numFmtId="0">
      <sharedItems containsBlank="1" count="95">
        <s v="ANDREW PELLER LIMITED"/>
        <s v="ARTERRA WINES CANADA INC."/>
        <s v="CORBY SPIRIT AND WINE LIMITED"/>
        <s v="FWM CANADA"/>
        <s v="E&amp;J GALLO WINERY CANADA LTD."/>
        <s v="MARK ANTHONY WINE &amp; SPIRITS"/>
        <s v="CHARTON HOBBS INC"/>
        <s v="VINEXX"/>
        <s v="PELEE ISLAND WINERY"/>
        <s v="MAGNOTTA WINERY"/>
        <s v="COLIO ESTATE WINES"/>
        <s v="SELECT WINE MERCHANTS INC."/>
        <s v="GLAZER'S OF CANADA"/>
        <s v="PHILIPPE DANDURAND WINES LTD."/>
        <s v="CARTO ENTERPRISE"/>
        <s v="CHURCHILL CELLARS LTD."/>
        <s v="EUROVINTAGE INTERNATIONAL INC"/>
        <s v="AUTHENTIC WINE &amp; SPIRITS MERCHANTS"/>
        <s v="HENRY OF PELHAM FAMILY EST. WINERY"/>
        <s v="TRAJECTORY BEVERAGE PARTNERS"/>
        <s v="NOBLE ESTATES WINES &amp; SPIRITS INC."/>
        <s v="FEATHERSTONE WINERY"/>
        <s v="CAVE SPRING CELLARS LTD.,"/>
        <s v="BARRIQUE WINE IMPORTS LTD."/>
        <s v="VIN VINO WINE MERCHANTS INC."/>
        <s v="BOLDWORKS CORPORATION"/>
        <s v="HALPERN ENTERPRISES"/>
        <s v="WINE LOVERS AGENCY INC."/>
        <s v="GLENCAIRN WINE MERCHANTS"/>
        <s v="THE THIRTEENTH STREET WINE CORP."/>
        <s v="UNIVINS AND SPIRITS CANADA INC."/>
        <s v="DIONYSUS WINES &amp; SPIRITS LTD."/>
        <s v="INTRA VINO INC"/>
        <s v="FIELDING ESTATE WINERY"/>
        <s v="DELEGAT CANADA LIMITED"/>
        <s v="WINE GURU SELECTION INC"/>
        <s v="VON TERRA ENTERPRISES LTD."/>
        <s v="STRATUS VINEYARDS"/>
        <s v="JOHN HOWARD CELLARS"/>
        <s v="THE LIVING VINE INC."/>
        <s v="ESCALADE WINE &amp; SPIRITS"/>
        <s v="MAJESTIC WINE CELLARS"/>
        <s v="DU CHASSE WINES &amp; SPIRITS"/>
        <s v="VINETER"/>
        <s v="COOPER'S HAWK"/>
        <s v="RARE EARTH WINES"/>
        <s v="TAWSE WINERY INC."/>
        <s v="LIFFORD WINE &amp; SPIRITS"/>
        <s v="THE VINE AGENCY"/>
        <s v="ANDREW PELLER IMPORT AGENCY"/>
        <s v="FLAT ROCK CELLARS"/>
        <s v="WINEONLINE MARKETING COMPANY LTD"/>
        <s v="DARK HORSE ESTATE WINERY INC."/>
        <s v="EPIC WINES AND SPIRITS INC."/>
        <s v="ABCON INTERNATIONAL WINE MERCHANTS"/>
        <s v="CHATEAU DES CHARMES"/>
        <s v="VINELAND ESTATE WINES LTD.,"/>
        <s v="THE KOLONAKI GROUP INC"/>
        <s v="SUE-ANN STAFF ESTATE WINERY"/>
        <s v="BREAKTHRU BEVERAGE CANADA INC."/>
        <s v="THE ROOST WINE COMPANY"/>
        <s v="SIGNATURE WINES &amp; SPIRITS"/>
        <s v="CONNEXION OENOPHILIA"/>
        <s v="HOBBS &amp; COMPANY"/>
        <s v="KINGS COURT ESTATE WINERY"/>
        <s v="HUFF ESTATES"/>
        <s v="PMA CANADA LTD."/>
        <s v="WINE CELLARS INTERNATIONAL LTD."/>
        <s v="ROGERS &amp; COMPANY"/>
        <s v="H.H.D. IMPORTS"/>
        <s v="JUSTYN EDWARD SZYMCZYK"/>
        <s v="TRADESA CORP."/>
        <s v="TRIALTO WINE GROUP LTD."/>
        <s v="LOYAL IMPORTS"/>
        <s v="AMV - WHIZ TRADING LRD"/>
        <s v="KACABA"/>
        <s v="PONDVIEW ESTATE WINERY"/>
        <s v="CRU WINE MERCHANTS"/>
        <s v="WOODMAN WINES &amp; SPIRITS"/>
        <s v="LE SOMMELIER INC."/>
        <s v="NICHOLAS PEARCE WINES INC"/>
        <s v="RUBY WINES &amp; SPIRITS"/>
        <s v="M.C.O."/>
        <s v="ATLAS TRADING"/>
        <s v="BY CHADSEY'S CAIRNS WINERY"/>
        <s v="SYLVESTRE WINES &amp; SPIRITS INC."/>
        <s v="REGAZZI WINE &amp; SPIRIT IMPORTING LT"/>
        <s v="WESTCOTT VINEYARDS"/>
        <s v="REIF ESTATE WINERY"/>
        <s v="VIENI ESTATES INC."/>
        <s v="GRAPE EXPECTATIONS WINE AGENCY"/>
        <s v="ELEVATE AGENCY"/>
        <m/>
        <s v="ROCKWAY GLEN ESTATE WINERY  INC." u="1"/>
        <s v="BRANDS NOT REPORTED" u="1"/>
      </sharedItems>
    </cacheField>
    <cacheField name="Container Type" numFmtId="0">
      <sharedItems containsBlank="1"/>
    </cacheField>
    <cacheField name="Container Size (ML)" numFmtId="0">
      <sharedItems containsBlank="1" count="9">
        <s v="4000 ML"/>
        <s v="750 ML"/>
        <s v="1500 ML"/>
        <s v="1000 ML"/>
        <s v="250 ML"/>
        <s v="187 ML"/>
        <s v="3000 ML"/>
        <s v="200 ML"/>
        <m/>
      </sharedItems>
    </cacheField>
    <cacheField name="Subset Code" numFmtId="0">
      <sharedItems containsString="0" containsBlank="1" containsNumber="1" containsInteger="1" minValue="333340" maxValue="706050" count="22">
        <n v="524780"/>
        <n v="522561"/>
        <n v="705020"/>
        <n v="522566"/>
        <n v="333340"/>
        <n v="333341"/>
        <n v="523781"/>
        <n v="522560"/>
        <n v="333342"/>
        <n v="333343"/>
        <n v="706030"/>
        <n v="522563"/>
        <n v="522562"/>
        <n v="705030"/>
        <n v="706020"/>
        <n v="705040"/>
        <n v="522565"/>
        <n v="705050"/>
        <n v="706040"/>
        <n v="706050"/>
        <n v="522564"/>
        <m/>
      </sharedItems>
    </cacheField>
    <cacheField name="Subset Name" numFmtId="0">
      <sharedItems containsBlank="1" count="21">
        <s v="ROSE - ONTARIO ICB - ROSE - ONTARIO"/>
        <s v="ROSE WINES - NEW WORLD - AUSTRALIA"/>
        <s v="ROSE WINES OLD WORLD - FRANCE"/>
        <s v="ROSE WINES - NEW WORLD - CALIFORNIA"/>
        <s v="ROSE WINES EUROPEAN - PORTUGAL"/>
        <s v="ROSE WINES EUROPEAN - FRANCE"/>
        <s v="ROSE - ONTARIO VQA - ROSE - ONTARIO"/>
        <s v="ROSE WINES EUROPEAN - ITALY"/>
        <s v="ROSE WINES EUROPEAN - SPAIN"/>
        <s v="ROSE WINES NEW WORLD - NEW ZELAND"/>
        <s v="ROSE WINES - NEW WORLD - CHILE"/>
        <s v="ROSE WINES - NEW WORLD - ARGENTINA"/>
        <s v="ROSE WINES OLD WORLD - IBERIA"/>
        <s v="ROSE WINES NEW WORLD - CALIFORNIA"/>
        <s v="ROSE WINES OLD WORLD - ITALY"/>
        <s v="ROSE WINES - NEW WORLD - NEW ZEALAN"/>
        <s v="ROSE WINES OLD WORLD - OTHER"/>
        <s v="ROSE WINES NEW WORLD - AUSTRALIA"/>
        <s v="ROSE WINES NEW WORLD - OTHER"/>
        <s v="ROSE WINES - NEW WORLD - SOUTH AFRI"/>
        <m/>
      </sharedItems>
    </cacheField>
    <cacheField name="Price" numFmtId="0">
      <sharedItems containsString="0" containsBlank="1" containsNumber="1" minValue="3.45" maxValue="179.95"/>
    </cacheField>
    <cacheField name="Current Units" numFmtId="0">
      <sharedItems containsString="0" containsBlank="1" containsNumber="1" containsInteger="1" minValue="-2" maxValue="323728"/>
    </cacheField>
    <cacheField name="Last Year Units" numFmtId="0">
      <sharedItems containsString="0" containsBlank="1" containsNumber="1" containsInteger="1" minValue="-1" maxValue="304282"/>
    </cacheField>
    <cacheField name="Current Volume" numFmtId="0">
      <sharedItems containsString="0" containsBlank="1" containsNumber="1" minValue="-0.17" maxValue="27064.44"/>
    </cacheField>
    <cacheField name="Last Year Volume" numFmtId="0">
      <sharedItems containsString="0" containsBlank="1" containsNumber="1" minValue="-0.17" maxValue="28140"/>
    </cacheField>
    <cacheField name="Current Revenue" numFmtId="0">
      <sharedItems containsString="0" containsBlank="1" containsNumber="1" minValue="-12.83" maxValue="5371592.9199999999"/>
    </cacheField>
    <cacheField name="Last Year Revenue" numFmtId="0">
      <sharedItems containsString="0" containsBlank="1" containsNumber="1" minValue="-7.74" maxValue="4217356.1900000004"/>
    </cacheField>
    <cacheField name="% Sales Change" numFmtId="0">
      <sharedItems containsBlank="1"/>
    </cacheField>
    <cacheField name="Market Share" numFmtId="0">
      <sharedItems containsString="0" containsBlank="1" containsNumber="1" minValue="0" maxValue="8.4"/>
    </cacheField>
    <cacheField name="Last Year Market Share" numFmtId="0">
      <sharedItems containsString="0" containsBlank="1" containsNumber="1" minValue="0" maxValue="8.11"/>
    </cacheField>
    <cacheField name="% Market Share Change" numFmtId="0">
      <sharedItems containsBlank="1"/>
    </cacheField>
    <cacheField name="Distribution" numFmtId="0">
      <sharedItems containsString="0" containsBlank="1" containsNumber="1" containsInteger="1" minValue="1" maxValue="526"/>
    </cacheField>
    <cacheField name="Producer" numFmtId="0">
      <sharedItems containsBlank="1" containsMixedTypes="1" containsNumber="1" containsInteger="1" minValue="0" maxValue="0" count="40">
        <n v="0"/>
        <s v="Gerard Bertrand"/>
        <s v="Caves D'Esclans"/>
        <s v="Perrin"/>
        <s v="Earl Mas Des Bressades"/>
        <s v="H&amp;B Selection"/>
        <s v="Tropez"/>
        <s v="Other"/>
        <s v="Chateau Bellevue"/>
        <s v="Domaine Maby"/>
        <s v="Jean Olivier"/>
        <s v="Chateau Leoube"/>
        <s v="Roseline Diffusion"/>
        <s v="Michel Gassier"/>
        <s v="Saleya"/>
        <s v="Xavier"/>
        <s v="St Jean De Muzols"/>
        <s v="Vignerons Taval"/>
        <s v="Chateau La Tour De L'Eveque"/>
        <s v="Chateau Val-Joanis"/>
        <s v="Advini"/>
        <s v="Roederer"/>
        <s v="LaFage"/>
        <s v="Vins Breban"/>
        <s v="Minuty"/>
        <s v="Lorgeril"/>
        <s v="Bwine"/>
        <s v="La Cadierenne"/>
        <s v="Saubt Roch"/>
        <s v="Maison Saint Aix"/>
        <s v="Henri Gaillard"/>
        <s v="Jim Cazes"/>
        <s v="Delafont"/>
        <s v="Berne Sel"/>
        <s v="Domaine Des Nugues"/>
        <s v="L'Aumerade"/>
        <s v="Fabre-L'Aumer"/>
        <s v="Duboeuf"/>
        <s v="Chateau Eurl Clamens"/>
        <m/>
      </sharedItems>
    </cacheField>
    <cacheField name="Region" numFmtId="0">
      <sharedItems containsBlank="1" containsMixedTypes="1" containsNumber="1" containsInteger="1" minValue="0" maxValue="0"/>
    </cacheField>
    <cacheField name="Subregion" numFmtId="0">
      <sharedItems containsBlank="1" containsMixedTypes="1" containsNumber="1" containsInteger="1" minValue="0" maxValue="0" count="21">
        <n v="0"/>
        <s v="Midi"/>
        <s v="Cotes De Provence"/>
        <s v="Rhone"/>
        <s v="Southwest"/>
        <s v="Tavel"/>
        <s v="Provence"/>
        <s v="Costieres de Nimes"/>
        <s v="Cotes du Rhone"/>
        <s v="Aix en Provence"/>
        <s v="Cotes Catalanes"/>
        <s v="other"/>
        <s v="Bandol"/>
        <s v="Languedoc"/>
        <s v="France"/>
        <s v="Cotes Du Rousillon"/>
        <s v="Beaujolais Villages"/>
        <s v="Beaujolais"/>
        <s v="Sancere"/>
        <s v="Cotes-Du-Rhone"/>
        <m/>
      </sharedItems>
    </cacheField>
    <cacheField name="Channel" numFmtId="0">
      <sharedItems containsBlank="1" count="4">
        <s v="Wines"/>
        <s v="Vintages"/>
        <m/>
        <e v="#N/A" u="1"/>
      </sharedItems>
    </cacheField>
    <cacheField name="% CH" numFmtId="0" formula="IF('Last Year Volume'*'Current Volume'=0,&quot;0&quot;, ('Current Volume'-'Last Year Volume')/'Last Year Volume'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16">
  <r>
    <x v="0"/>
    <n v="1"/>
    <n v="589028"/>
    <x v="0"/>
    <x v="0"/>
    <s v="BAGNBOX"/>
    <x v="0"/>
    <x v="0"/>
    <x v="0"/>
    <n v="37.950000000000003"/>
    <n v="4114"/>
    <n v="3913"/>
    <n v="1828.44"/>
    <n v="1739.11"/>
    <n v="137436.73000000001"/>
    <n v="130721.9"/>
    <s v="5%"/>
    <n v="8.4"/>
    <n v="8.11"/>
    <s v="4%"/>
    <n v="458"/>
    <x v="0"/>
    <n v="0"/>
    <x v="0"/>
    <x v="0"/>
  </r>
  <r>
    <x v="0"/>
    <n v="2"/>
    <n v="68528"/>
    <x v="1"/>
    <x v="1"/>
    <s v="BAGNBOX"/>
    <x v="0"/>
    <x v="0"/>
    <x v="0"/>
    <n v="36.950000000000003"/>
    <n v="3342"/>
    <n v="3398"/>
    <n v="1485.33"/>
    <n v="1510.22"/>
    <n v="108688.94"/>
    <n v="110510.18"/>
    <s v="-2%"/>
    <n v="6.82"/>
    <n v="7.04"/>
    <s v="-3%"/>
    <n v="333"/>
    <x v="0"/>
    <n v="0"/>
    <x v="0"/>
    <x v="0"/>
  </r>
  <r>
    <x v="0"/>
    <n v="3"/>
    <n v="367276"/>
    <x v="2"/>
    <x v="2"/>
    <s v="BOTTLE"/>
    <x v="1"/>
    <x v="1"/>
    <x v="1"/>
    <n v="13.5"/>
    <n v="16825"/>
    <n v="13096"/>
    <n v="1402.08"/>
    <n v="1091.33"/>
    <n v="198028.76"/>
    <n v="154138.76"/>
    <s v="28%"/>
    <n v="6.44"/>
    <n v="5.09"/>
    <s v="27%"/>
    <n v="524"/>
    <x v="0"/>
    <n v="0"/>
    <x v="0"/>
    <x v="0"/>
  </r>
  <r>
    <x v="0"/>
    <n v="4"/>
    <n v="373985"/>
    <x v="3"/>
    <x v="3"/>
    <s v="BOTTLE"/>
    <x v="1"/>
    <x v="2"/>
    <x v="2"/>
    <n v="18.95"/>
    <n v="11289"/>
    <n v="8930"/>
    <n v="940.75"/>
    <n v="744.17"/>
    <n v="187317.48"/>
    <n v="148174.78"/>
    <s v="26%"/>
    <n v="4.32"/>
    <n v="3.47"/>
    <s v="24%"/>
    <n v="409"/>
    <x v="1"/>
    <s v="Midi"/>
    <x v="1"/>
    <x v="1"/>
  </r>
  <r>
    <x v="0"/>
    <n v="5"/>
    <n v="308460"/>
    <x v="4"/>
    <x v="4"/>
    <s v="BOTTLE"/>
    <x v="2"/>
    <x v="3"/>
    <x v="3"/>
    <n v="18.899999999999999"/>
    <n v="5480"/>
    <n v="5512"/>
    <n v="913.33"/>
    <n v="918.67"/>
    <n v="90686.73"/>
    <n v="91216.28"/>
    <s v="-1%"/>
    <n v="4.2"/>
    <n v="4.28"/>
    <s v="-2%"/>
    <n v="498"/>
    <x v="0"/>
    <n v="0"/>
    <x v="0"/>
    <x v="0"/>
  </r>
  <r>
    <x v="0"/>
    <n v="6"/>
    <n v="459917"/>
    <x v="5"/>
    <x v="0"/>
    <s v="BOTTLE"/>
    <x v="2"/>
    <x v="0"/>
    <x v="0"/>
    <n v="16.95"/>
    <n v="4690"/>
    <n v="5661"/>
    <n v="781.67"/>
    <n v="943.5"/>
    <n v="69519.91"/>
    <n v="83913.05"/>
    <s v="-17%"/>
    <n v="3.59"/>
    <n v="4.4000000000000004"/>
    <s v="-18%"/>
    <n v="430"/>
    <x v="0"/>
    <n v="0"/>
    <x v="0"/>
    <x v="0"/>
  </r>
  <r>
    <x v="0"/>
    <n v="7"/>
    <n v="239756"/>
    <x v="6"/>
    <x v="5"/>
    <s v="BOTTLE"/>
    <x v="1"/>
    <x v="3"/>
    <x v="3"/>
    <n v="10.95"/>
    <n v="8858"/>
    <n v="7975"/>
    <n v="738.17"/>
    <n v="664.58"/>
    <n v="84268.58"/>
    <n v="75868.36"/>
    <s v="11%"/>
    <n v="3.39"/>
    <n v="3.1"/>
    <s v="9%"/>
    <n v="508"/>
    <x v="0"/>
    <n v="0"/>
    <x v="0"/>
    <x v="0"/>
  </r>
  <r>
    <x v="0"/>
    <n v="8"/>
    <n v="12781"/>
    <x v="7"/>
    <x v="6"/>
    <s v="BOTTLE"/>
    <x v="2"/>
    <x v="4"/>
    <x v="4"/>
    <n v="17.95"/>
    <n v="4236"/>
    <n v="5685"/>
    <n v="706"/>
    <n v="947.5"/>
    <n v="66538.94"/>
    <n v="89299.78"/>
    <s v="-25%"/>
    <n v="3.24"/>
    <n v="4.42"/>
    <s v="-27%"/>
    <n v="362"/>
    <x v="0"/>
    <n v="0"/>
    <x v="0"/>
    <x v="0"/>
  </r>
  <r>
    <x v="0"/>
    <n v="9"/>
    <n v="279661"/>
    <x v="8"/>
    <x v="7"/>
    <s v="BOTTLE"/>
    <x v="1"/>
    <x v="5"/>
    <x v="5"/>
    <n v="11.8"/>
    <n v="8416"/>
    <n v="12570"/>
    <n v="701.33"/>
    <n v="1047.5"/>
    <n v="86394.34"/>
    <n v="129037.17"/>
    <s v="-33%"/>
    <n v="3.22"/>
    <n v="4.88"/>
    <s v="-34%"/>
    <n v="338"/>
    <x v="0"/>
    <n v="0"/>
    <x v="0"/>
    <x v="0"/>
  </r>
  <r>
    <x v="0"/>
    <n v="10"/>
    <n v="285767"/>
    <x v="4"/>
    <x v="4"/>
    <s v="BOTTLE"/>
    <x v="1"/>
    <x v="3"/>
    <x v="3"/>
    <n v="9.9499999999999993"/>
    <n v="7669"/>
    <n v="9119"/>
    <n v="639.08000000000004"/>
    <n v="759.92"/>
    <n v="66170.58"/>
    <n v="78681.64"/>
    <s v="-16%"/>
    <n v="2.94"/>
    <n v="3.54"/>
    <s v="-17%"/>
    <n v="499"/>
    <x v="0"/>
    <n v="0"/>
    <x v="0"/>
    <x v="0"/>
  </r>
  <r>
    <x v="0"/>
    <n v="11"/>
    <n v="450981"/>
    <x v="9"/>
    <x v="8"/>
    <s v="BOTTLE"/>
    <x v="1"/>
    <x v="6"/>
    <x v="6"/>
    <n v="14.95"/>
    <n v="7385"/>
    <n v="6830"/>
    <n v="615.41999999999996"/>
    <n v="569.16999999999996"/>
    <n v="96397.119999999995"/>
    <n v="89152.65"/>
    <s v="8%"/>
    <n v="2.83"/>
    <n v="2.65"/>
    <s v="7%"/>
    <n v="479"/>
    <x v="0"/>
    <n v="0"/>
    <x v="0"/>
    <x v="0"/>
  </r>
  <r>
    <x v="0"/>
    <n v="12"/>
    <n v="593905"/>
    <x v="10"/>
    <x v="9"/>
    <s v="BOTTLE"/>
    <x v="2"/>
    <x v="0"/>
    <x v="0"/>
    <n v="16.3"/>
    <n v="3624"/>
    <n v="4426"/>
    <n v="604"/>
    <n v="737.67"/>
    <n v="51633.98"/>
    <n v="63060.71"/>
    <s v="-18%"/>
    <n v="2.77"/>
    <n v="3.44"/>
    <s v="-19%"/>
    <n v="388"/>
    <x v="0"/>
    <n v="0"/>
    <x v="0"/>
    <x v="0"/>
  </r>
  <r>
    <x v="0"/>
    <n v="13"/>
    <n v="485169"/>
    <x v="11"/>
    <x v="10"/>
    <s v="BOTTLE"/>
    <x v="2"/>
    <x v="0"/>
    <x v="0"/>
    <n v="15.95"/>
    <n v="3158"/>
    <n v="3381"/>
    <n v="526.33000000000004"/>
    <n v="563.5"/>
    <n v="44016.37"/>
    <n v="47124.56"/>
    <s v="-7%"/>
    <n v="2.42"/>
    <n v="2.63"/>
    <s v="-8%"/>
    <n v="295"/>
    <x v="0"/>
    <n v="0"/>
    <x v="0"/>
    <x v="0"/>
  </r>
  <r>
    <x v="0"/>
    <n v="14"/>
    <n v="134916"/>
    <x v="12"/>
    <x v="11"/>
    <s v="BOTTLE"/>
    <x v="1"/>
    <x v="5"/>
    <x v="5"/>
    <n v="14.55"/>
    <n v="6214"/>
    <n v="5523"/>
    <n v="517.83000000000004"/>
    <n v="460.25"/>
    <n v="78912.3"/>
    <n v="70137.210000000006"/>
    <s v="13%"/>
    <n v="2.38"/>
    <n v="2.15"/>
    <s v="11%"/>
    <n v="443"/>
    <x v="0"/>
    <n v="0"/>
    <x v="0"/>
    <x v="0"/>
  </r>
  <r>
    <x v="0"/>
    <n v="15"/>
    <n v="321158"/>
    <x v="13"/>
    <x v="4"/>
    <s v="BOTTLE"/>
    <x v="2"/>
    <x v="7"/>
    <x v="3"/>
    <n v="14.9"/>
    <n v="2902"/>
    <n v="2416"/>
    <n v="483.67"/>
    <n v="402.67"/>
    <n v="37751.68"/>
    <n v="31429.38"/>
    <s v="20%"/>
    <n v="2.2200000000000002"/>
    <n v="1.88"/>
    <s v="18%"/>
    <n v="210"/>
    <x v="0"/>
    <n v="0"/>
    <x v="0"/>
    <x v="0"/>
  </r>
  <r>
    <x v="0"/>
    <n v="16"/>
    <n v="68551"/>
    <x v="14"/>
    <x v="0"/>
    <s v="TETRA"/>
    <x v="3"/>
    <x v="0"/>
    <x v="0"/>
    <n v="11.45"/>
    <n v="4124"/>
    <n v="4545"/>
    <n v="458.22"/>
    <n v="505"/>
    <n v="41057.519999999997"/>
    <n v="45248.89"/>
    <s v="-9%"/>
    <n v="2.1"/>
    <n v="2.35"/>
    <s v="-11%"/>
    <n v="354"/>
    <x v="0"/>
    <n v="0"/>
    <x v="0"/>
    <x v="0"/>
  </r>
  <r>
    <x v="0"/>
    <n v="17"/>
    <n v="170134"/>
    <x v="15"/>
    <x v="12"/>
    <s v="BOTTLE"/>
    <x v="1"/>
    <x v="1"/>
    <x v="1"/>
    <n v="12.25"/>
    <n v="5376"/>
    <n v="5139"/>
    <n v="448"/>
    <n v="428.25"/>
    <n v="57328.14"/>
    <n v="54800.84"/>
    <s v="5%"/>
    <n v="2.06"/>
    <n v="2"/>
    <s v="3%"/>
    <n v="373"/>
    <x v="0"/>
    <n v="0"/>
    <x v="0"/>
    <x v="0"/>
  </r>
  <r>
    <x v="0"/>
    <n v="18"/>
    <n v="60715"/>
    <x v="6"/>
    <x v="5"/>
    <s v="BOTTLE"/>
    <x v="2"/>
    <x v="3"/>
    <x v="3"/>
    <n v="20.95"/>
    <n v="2525"/>
    <n v="2457"/>
    <n v="420.83"/>
    <n v="409.5"/>
    <n v="46366.15"/>
    <n v="45117.48"/>
    <s v="3%"/>
    <n v="1.93"/>
    <n v="1.91"/>
    <s v="1%"/>
    <n v="275"/>
    <x v="0"/>
    <n v="0"/>
    <x v="0"/>
    <x v="0"/>
  </r>
  <r>
    <x v="0"/>
    <n v="19"/>
    <n v="166"/>
    <x v="7"/>
    <x v="6"/>
    <s v="BOTTLE"/>
    <x v="1"/>
    <x v="4"/>
    <x v="4"/>
    <n v="10.45"/>
    <n v="4958"/>
    <n v="5239"/>
    <n v="413.17"/>
    <n v="436.58"/>
    <n v="44973.01"/>
    <n v="47521.9"/>
    <s v="-5%"/>
    <n v="1.9"/>
    <n v="2.04"/>
    <s v="-7%"/>
    <n v="419"/>
    <x v="0"/>
    <n v="0"/>
    <x v="0"/>
    <x v="0"/>
  </r>
  <r>
    <x v="0"/>
    <n v="20"/>
    <n v="383356"/>
    <x v="16"/>
    <x v="1"/>
    <s v="BOTTLE"/>
    <x v="2"/>
    <x v="0"/>
    <x v="0"/>
    <n v="16.95"/>
    <n v="2379"/>
    <n v="2917"/>
    <n v="396.5"/>
    <n v="486.17"/>
    <n v="35263.94"/>
    <n v="43238.720000000001"/>
    <s v="-18%"/>
    <n v="1.82"/>
    <n v="2.27"/>
    <s v="-20%"/>
    <n v="368"/>
    <x v="0"/>
    <n v="0"/>
    <x v="0"/>
    <x v="0"/>
  </r>
  <r>
    <x v="0"/>
    <n v="21"/>
    <n v="619791"/>
    <x v="17"/>
    <x v="1"/>
    <s v="BOTTLE"/>
    <x v="1"/>
    <x v="0"/>
    <x v="0"/>
    <n v="9.9499999999999993"/>
    <n v="4611"/>
    <n v="4765"/>
    <n v="384.25"/>
    <n v="397.08"/>
    <n v="39785.18"/>
    <n v="41113.94"/>
    <s v="-3%"/>
    <n v="1.76"/>
    <n v="1.85"/>
    <s v="-5%"/>
    <n v="375"/>
    <x v="0"/>
    <n v="0"/>
    <x v="0"/>
    <x v="0"/>
  </r>
  <r>
    <x v="0"/>
    <n v="22"/>
    <n v="249656"/>
    <x v="18"/>
    <x v="1"/>
    <s v="BOTTLE"/>
    <x v="1"/>
    <x v="3"/>
    <x v="3"/>
    <n v="11.45"/>
    <n v="4334"/>
    <n v="4240"/>
    <n v="361.17"/>
    <n v="353.33"/>
    <n v="43148.23"/>
    <n v="42212.39"/>
    <s v="2%"/>
    <n v="1.66"/>
    <n v="1.65"/>
    <s v="1%"/>
    <n v="354"/>
    <x v="0"/>
    <n v="0"/>
    <x v="0"/>
    <x v="0"/>
  </r>
  <r>
    <x v="0"/>
    <n v="23"/>
    <n v="534693"/>
    <x v="19"/>
    <x v="9"/>
    <s v="BOTTLE"/>
    <x v="1"/>
    <x v="0"/>
    <x v="0"/>
    <n v="9.35"/>
    <n v="4319"/>
    <n v="4990"/>
    <n v="359.92"/>
    <n v="415.83"/>
    <n v="34972.43"/>
    <n v="40405.75"/>
    <s v="-13%"/>
    <n v="1.65"/>
    <n v="1.94"/>
    <s v="-15%"/>
    <n v="434"/>
    <x v="0"/>
    <n v="0"/>
    <x v="0"/>
    <x v="0"/>
  </r>
  <r>
    <x v="0"/>
    <n v="24"/>
    <n v="642983"/>
    <x v="20"/>
    <x v="4"/>
    <s v="BOTTLE"/>
    <x v="1"/>
    <x v="7"/>
    <x v="3"/>
    <n v="9.9499999999999993"/>
    <n v="4250"/>
    <m/>
    <n v="354.17"/>
    <m/>
    <n v="36670.35"/>
    <m/>
    <s v="-"/>
    <n v="1.63"/>
    <m/>
    <s v="-"/>
    <n v="190"/>
    <x v="0"/>
    <n v="0"/>
    <x v="0"/>
    <x v="0"/>
  </r>
  <r>
    <x v="0"/>
    <n v="25"/>
    <n v="622134"/>
    <x v="21"/>
    <x v="6"/>
    <s v="BOTTLE"/>
    <x v="1"/>
    <x v="5"/>
    <x v="5"/>
    <n v="12.45"/>
    <n v="3715"/>
    <n v="11"/>
    <n v="309.58"/>
    <n v="0.92"/>
    <n v="40273.230000000003"/>
    <n v="119.25"/>
    <s v="33,673%"/>
    <n v="1.42"/>
    <n v="0"/>
    <s v="-"/>
    <n v="256"/>
    <x v="0"/>
    <n v="0"/>
    <x v="0"/>
    <x v="0"/>
  </r>
  <r>
    <x v="0"/>
    <n v="26"/>
    <n v="43588"/>
    <x v="22"/>
    <x v="13"/>
    <s v="BOTTLE"/>
    <x v="1"/>
    <x v="8"/>
    <x v="7"/>
    <n v="11.95"/>
    <n v="3102"/>
    <n v="1306"/>
    <n v="258.5"/>
    <n v="108.83"/>
    <n v="32255.31"/>
    <n v="13580.09"/>
    <s v="138%"/>
    <n v="1.19"/>
    <n v="0.51"/>
    <s v="133%"/>
    <n v="291"/>
    <x v="0"/>
    <n v="0"/>
    <x v="0"/>
    <x v="0"/>
  </r>
  <r>
    <x v="0"/>
    <n v="27"/>
    <n v="234575"/>
    <x v="23"/>
    <x v="14"/>
    <s v="BOTTLE"/>
    <x v="1"/>
    <x v="5"/>
    <x v="5"/>
    <n v="13.1"/>
    <n v="3094"/>
    <n v="3902"/>
    <n v="257.83"/>
    <n v="325.17"/>
    <n v="35320.879999999997"/>
    <n v="44544.959999999999"/>
    <s v="-21%"/>
    <n v="1.18"/>
    <n v="1.52"/>
    <s v="-22%"/>
    <n v="192"/>
    <x v="0"/>
    <n v="0"/>
    <x v="0"/>
    <x v="0"/>
  </r>
  <r>
    <x v="0"/>
    <n v="28"/>
    <n v="10428"/>
    <x v="24"/>
    <x v="1"/>
    <s v="BOTTLE"/>
    <x v="2"/>
    <x v="0"/>
    <x v="0"/>
    <n v="18.95"/>
    <n v="1531"/>
    <m/>
    <n v="255.17"/>
    <m/>
    <n v="25403.759999999998"/>
    <m/>
    <s v="-"/>
    <n v="1.17"/>
    <m/>
    <s v="-"/>
    <n v="309"/>
    <x v="0"/>
    <n v="0"/>
    <x v="0"/>
    <x v="0"/>
  </r>
  <r>
    <x v="0"/>
    <n v="29"/>
    <n v="165845"/>
    <x v="25"/>
    <x v="15"/>
    <s v="BOTTLE"/>
    <x v="1"/>
    <x v="9"/>
    <x v="8"/>
    <n v="12.85"/>
    <n v="2936"/>
    <n v="1587"/>
    <n v="244.67"/>
    <n v="132.25"/>
    <n v="32867.61"/>
    <n v="17765.97"/>
    <s v="85%"/>
    <n v="1.1200000000000001"/>
    <n v="0.62"/>
    <s v="81%"/>
    <n v="319"/>
    <x v="0"/>
    <n v="0"/>
    <x v="0"/>
    <x v="0"/>
  </r>
  <r>
    <x v="0"/>
    <n v="30"/>
    <n v="12641"/>
    <x v="26"/>
    <x v="16"/>
    <s v="BOTTLE"/>
    <x v="1"/>
    <x v="5"/>
    <x v="5"/>
    <n v="14.95"/>
    <n v="2457"/>
    <n v="2060"/>
    <n v="204.75"/>
    <n v="171.67"/>
    <n v="32071.46"/>
    <n v="26889.38"/>
    <s v="19%"/>
    <n v="0.94"/>
    <n v="0.8"/>
    <s v="18%"/>
    <n v="343"/>
    <x v="0"/>
    <n v="0"/>
    <x v="0"/>
    <x v="0"/>
  </r>
  <r>
    <x v="0"/>
    <n v="31"/>
    <n v="650325"/>
    <x v="27"/>
    <x v="1"/>
    <s v="BOTTLE"/>
    <x v="1"/>
    <x v="10"/>
    <x v="9"/>
    <n v="18.95"/>
    <n v="2378"/>
    <n v="2071"/>
    <n v="198.17"/>
    <n v="172.58"/>
    <n v="39457.96"/>
    <n v="34363.94"/>
    <s v="15%"/>
    <n v="0.91"/>
    <n v="0.8"/>
    <s v="14%"/>
    <n v="206"/>
    <x v="0"/>
    <n v="0"/>
    <x v="0"/>
    <x v="1"/>
  </r>
  <r>
    <x v="0"/>
    <n v="32"/>
    <n v="318014"/>
    <x v="28"/>
    <x v="17"/>
    <s v="BOTTLE"/>
    <x v="1"/>
    <x v="11"/>
    <x v="10"/>
    <n v="11.5"/>
    <n v="2274"/>
    <n v="2446"/>
    <n v="189.5"/>
    <n v="203.83"/>
    <n v="22740"/>
    <n v="24460"/>
    <s v="-7%"/>
    <n v="0.87"/>
    <n v="0.95"/>
    <s v="-8%"/>
    <n v="243"/>
    <x v="0"/>
    <n v="0"/>
    <x v="0"/>
    <x v="0"/>
  </r>
  <r>
    <x v="0"/>
    <n v="33"/>
    <n v="89862"/>
    <x v="29"/>
    <x v="10"/>
    <s v="BOTTLE"/>
    <x v="1"/>
    <x v="6"/>
    <x v="6"/>
    <n v="13.95"/>
    <n v="2197"/>
    <n v="2280"/>
    <n v="183.08"/>
    <n v="190"/>
    <n v="26733.41"/>
    <n v="27743.360000000001"/>
    <s v="-4%"/>
    <n v="0.84"/>
    <n v="0.89"/>
    <s v="-6%"/>
    <n v="312"/>
    <x v="0"/>
    <n v="0"/>
    <x v="0"/>
    <x v="0"/>
  </r>
  <r>
    <x v="0"/>
    <n v="34"/>
    <n v="325076"/>
    <x v="30"/>
    <x v="12"/>
    <s v="BOTTLE"/>
    <x v="1"/>
    <x v="2"/>
    <x v="2"/>
    <n v="28.95"/>
    <n v="2142"/>
    <n v="2007"/>
    <n v="178.5"/>
    <n v="167.25"/>
    <n v="54497.79"/>
    <n v="51063.05"/>
    <s v="7%"/>
    <n v="0.82"/>
    <n v="0.78"/>
    <s v="5%"/>
    <n v="173"/>
    <x v="2"/>
    <s v="Provence"/>
    <x v="2"/>
    <x v="1"/>
  </r>
  <r>
    <x v="0"/>
    <n v="35"/>
    <n v="445833"/>
    <x v="31"/>
    <x v="13"/>
    <s v="BOTTLE"/>
    <x v="1"/>
    <x v="12"/>
    <x v="11"/>
    <n v="8.9499999999999993"/>
    <n v="2060"/>
    <n v="19"/>
    <n v="171.67"/>
    <n v="1.58"/>
    <n v="15951.33"/>
    <n v="147.12"/>
    <s v="10,742%"/>
    <n v="0.79"/>
    <n v="0.01"/>
    <s v="7,800%"/>
    <n v="144"/>
    <x v="0"/>
    <n v="0"/>
    <x v="0"/>
    <x v="0"/>
  </r>
  <r>
    <x v="0"/>
    <n v="36"/>
    <n v="11571"/>
    <x v="32"/>
    <x v="0"/>
    <s v="BOTTLE"/>
    <x v="1"/>
    <x v="0"/>
    <x v="0"/>
    <n v="10.95"/>
    <n v="2039"/>
    <m/>
    <n v="169.92"/>
    <m/>
    <n v="19397.57"/>
    <m/>
    <s v="-"/>
    <n v="0.78"/>
    <m/>
    <s v="-"/>
    <n v="193"/>
    <x v="0"/>
    <n v="0"/>
    <x v="0"/>
    <x v="0"/>
  </r>
  <r>
    <x v="0"/>
    <n v="37"/>
    <n v="244616"/>
    <x v="33"/>
    <x v="3"/>
    <s v="BOTTLE"/>
    <x v="1"/>
    <x v="6"/>
    <x v="6"/>
    <n v="13.95"/>
    <n v="1540"/>
    <n v="1801"/>
    <n v="128.33000000000001"/>
    <n v="150.08000000000001"/>
    <n v="18738.939999999999"/>
    <n v="21914.82"/>
    <s v="-14%"/>
    <n v="0.59"/>
    <n v="0.7"/>
    <s v="-16%"/>
    <n v="260"/>
    <x v="0"/>
    <n v="0"/>
    <x v="0"/>
    <x v="0"/>
  </r>
  <r>
    <x v="0"/>
    <n v="38"/>
    <n v="613471"/>
    <x v="34"/>
    <x v="18"/>
    <s v="BOTTLE"/>
    <x v="1"/>
    <x v="6"/>
    <x v="6"/>
    <n v="14.95"/>
    <n v="1367"/>
    <n v="1513"/>
    <n v="113.92"/>
    <n v="126.08"/>
    <n v="17843.580000000002"/>
    <n v="19749.34"/>
    <s v="-10%"/>
    <n v="0.52"/>
    <n v="0.59"/>
    <s v="-12%"/>
    <n v="249"/>
    <x v="0"/>
    <n v="0"/>
    <x v="0"/>
    <x v="0"/>
  </r>
  <r>
    <x v="0"/>
    <n v="39"/>
    <n v="341743"/>
    <x v="35"/>
    <x v="0"/>
    <s v="BOTTLE"/>
    <x v="1"/>
    <x v="6"/>
    <x v="6"/>
    <n v="17.95"/>
    <n v="1310"/>
    <n v="30"/>
    <n v="109.17"/>
    <n v="2.5"/>
    <n v="20577.43"/>
    <n v="471.24"/>
    <s v="4,267%"/>
    <n v="0.5"/>
    <n v="0.01"/>
    <s v="4,900%"/>
    <n v="301"/>
    <x v="0"/>
    <n v="0"/>
    <x v="0"/>
    <x v="0"/>
  </r>
  <r>
    <x v="0"/>
    <n v="40"/>
    <n v="539312"/>
    <x v="36"/>
    <x v="19"/>
    <s v="BOTTLE"/>
    <x v="1"/>
    <x v="7"/>
    <x v="3"/>
    <n v="17.899999999999999"/>
    <n v="1185"/>
    <n v="27"/>
    <n v="98.75"/>
    <n v="2.25"/>
    <n v="18561.5"/>
    <n v="422.92"/>
    <s v="4,289%"/>
    <n v="0.45"/>
    <n v="0.01"/>
    <s v="4,400%"/>
    <n v="224"/>
    <x v="0"/>
    <n v="0"/>
    <x v="0"/>
    <x v="0"/>
  </r>
  <r>
    <x v="0"/>
    <n v="41"/>
    <n v="342584"/>
    <x v="37"/>
    <x v="6"/>
    <s v="BOTTLE"/>
    <x v="1"/>
    <x v="2"/>
    <x v="2"/>
    <n v="24.95"/>
    <n v="1109"/>
    <n v="757"/>
    <n v="92.42"/>
    <n v="63.08"/>
    <n v="24290.04"/>
    <n v="16580.310000000001"/>
    <s v="46%"/>
    <n v="0.42"/>
    <n v="0.28999999999999998"/>
    <s v="45%"/>
    <n v="108"/>
    <x v="3"/>
    <s v="Provence"/>
    <x v="2"/>
    <x v="1"/>
  </r>
  <r>
    <x v="0"/>
    <n v="42"/>
    <n v="529354"/>
    <x v="38"/>
    <x v="8"/>
    <s v="BOTTLE"/>
    <x v="1"/>
    <x v="6"/>
    <x v="6"/>
    <n v="12.95"/>
    <n v="1059"/>
    <n v="1345"/>
    <n v="88.25"/>
    <n v="112.08"/>
    <n v="11948.89"/>
    <n v="15175.88"/>
    <s v="-21%"/>
    <n v="0.41"/>
    <n v="0.52"/>
    <s v="-21%"/>
    <n v="243"/>
    <x v="0"/>
    <n v="0"/>
    <x v="0"/>
    <x v="0"/>
  </r>
  <r>
    <x v="0"/>
    <n v="43"/>
    <n v="545780"/>
    <x v="39"/>
    <x v="4"/>
    <s v="BOTTLE"/>
    <x v="1"/>
    <x v="7"/>
    <x v="3"/>
    <n v="16.95"/>
    <n v="1030"/>
    <n v="52"/>
    <n v="85.83"/>
    <n v="4.33"/>
    <n v="15267.7"/>
    <n v="770.8"/>
    <s v="1,881%"/>
    <n v="0.39"/>
    <n v="0.02"/>
    <s v="1,850%"/>
    <n v="263"/>
    <x v="0"/>
    <n v="0"/>
    <x v="0"/>
    <x v="0"/>
  </r>
  <r>
    <x v="0"/>
    <n v="44"/>
    <n v="559088"/>
    <x v="40"/>
    <x v="20"/>
    <s v="BOTTLE"/>
    <x v="1"/>
    <x v="6"/>
    <x v="6"/>
    <n v="16.95"/>
    <n v="971"/>
    <n v="1622"/>
    <n v="80.92"/>
    <n v="135.16999999999999"/>
    <n v="14393.14"/>
    <n v="24042.92"/>
    <s v="-40%"/>
    <n v="0.37"/>
    <n v="0.63"/>
    <s v="-41%"/>
    <n v="121"/>
    <x v="0"/>
    <n v="0"/>
    <x v="0"/>
    <x v="0"/>
  </r>
  <r>
    <x v="0"/>
    <n v="45"/>
    <n v="12497"/>
    <x v="41"/>
    <x v="5"/>
    <s v="BOTTLE"/>
    <x v="1"/>
    <x v="5"/>
    <x v="5"/>
    <n v="11.95"/>
    <n v="850"/>
    <m/>
    <n v="70.83"/>
    <m/>
    <n v="8838.5"/>
    <m/>
    <s v="-"/>
    <n v="0.33"/>
    <m/>
    <s v="-"/>
    <n v="132"/>
    <x v="0"/>
    <n v="0"/>
    <x v="0"/>
    <x v="0"/>
  </r>
  <r>
    <x v="0"/>
    <n v="46"/>
    <n v="117861"/>
    <x v="42"/>
    <x v="21"/>
    <s v="BOTTLE"/>
    <x v="1"/>
    <x v="6"/>
    <x v="6"/>
    <n v="15.95"/>
    <n v="839"/>
    <n v="496"/>
    <n v="69.92"/>
    <n v="41.33"/>
    <n v="11694.03"/>
    <n v="6913.27"/>
    <s v="69%"/>
    <n v="0.32"/>
    <n v="0.19"/>
    <s v="68%"/>
    <n v="83"/>
    <x v="0"/>
    <n v="0"/>
    <x v="0"/>
    <x v="0"/>
  </r>
  <r>
    <x v="0"/>
    <n v="47"/>
    <n v="603795"/>
    <x v="43"/>
    <x v="7"/>
    <s v="BOTTLE"/>
    <x v="1"/>
    <x v="13"/>
    <x v="12"/>
    <n v="14.95"/>
    <n v="831"/>
    <n v="33"/>
    <n v="69.25"/>
    <n v="2.75"/>
    <n v="10847.12"/>
    <n v="430.75"/>
    <s v="2,418%"/>
    <n v="0.32"/>
    <n v="0.01"/>
    <s v="3,100%"/>
    <n v="59"/>
    <x v="0"/>
    <n v="0"/>
    <x v="0"/>
    <x v="1"/>
  </r>
  <r>
    <x v="0"/>
    <n v="48"/>
    <n v="324558"/>
    <x v="44"/>
    <x v="18"/>
    <s v="BOTTLE"/>
    <x v="1"/>
    <x v="6"/>
    <x v="6"/>
    <n v="13.95"/>
    <n v="750"/>
    <n v="1151"/>
    <n v="62.5"/>
    <n v="95.92"/>
    <n v="9126.11"/>
    <n v="14005.53"/>
    <s v="-35%"/>
    <n v="0.28999999999999998"/>
    <n v="0.45"/>
    <s v="-36%"/>
    <n v="205"/>
    <x v="0"/>
    <n v="0"/>
    <x v="0"/>
    <x v="0"/>
  </r>
  <r>
    <x v="0"/>
    <n v="49"/>
    <n v="295006"/>
    <x v="45"/>
    <x v="22"/>
    <s v="BOTTLE"/>
    <x v="1"/>
    <x v="6"/>
    <x v="6"/>
    <n v="15.95"/>
    <n v="733"/>
    <n v="949"/>
    <n v="61.08"/>
    <n v="79.08"/>
    <n v="10216.59"/>
    <n v="13227.21"/>
    <s v="-23%"/>
    <n v="0.28000000000000003"/>
    <n v="0.37"/>
    <s v="-24%"/>
    <n v="213"/>
    <x v="0"/>
    <n v="0"/>
    <x v="0"/>
    <x v="0"/>
  </r>
  <r>
    <x v="0"/>
    <n v="50"/>
    <n v="560243"/>
    <x v="46"/>
    <x v="19"/>
    <s v="BOTTLE"/>
    <x v="1"/>
    <x v="6"/>
    <x v="6"/>
    <n v="14.95"/>
    <n v="732"/>
    <n v="550"/>
    <n v="61"/>
    <n v="45.83"/>
    <n v="9554.8700000000008"/>
    <n v="7179.2"/>
    <s v="33%"/>
    <n v="0.28000000000000003"/>
    <n v="0.21"/>
    <s v="33%"/>
    <n v="260"/>
    <x v="0"/>
    <n v="0"/>
    <x v="0"/>
    <x v="0"/>
  </r>
  <r>
    <x v="0"/>
    <n v="51"/>
    <n v="635342"/>
    <x v="47"/>
    <x v="23"/>
    <s v="BOTTLE"/>
    <x v="1"/>
    <x v="8"/>
    <x v="7"/>
    <n v="8.9499999999999993"/>
    <n v="670"/>
    <m/>
    <n v="55.83"/>
    <m/>
    <n v="5188.05"/>
    <m/>
    <s v="-"/>
    <n v="0.26"/>
    <m/>
    <s v="-"/>
    <n v="136"/>
    <x v="0"/>
    <n v="0"/>
    <x v="0"/>
    <x v="0"/>
  </r>
  <r>
    <x v="0"/>
    <n v="52"/>
    <n v="577023"/>
    <x v="48"/>
    <x v="10"/>
    <s v="CAN"/>
    <x v="4"/>
    <x v="6"/>
    <x v="6"/>
    <n v="4.25"/>
    <n v="1856"/>
    <n v="2744"/>
    <n v="51.56"/>
    <n v="76.22"/>
    <n v="6816.28"/>
    <n v="10077.52"/>
    <s v="-32%"/>
    <n v="0.24"/>
    <n v="0.36"/>
    <s v="-33%"/>
    <n v="170"/>
    <x v="0"/>
    <n v="0"/>
    <x v="0"/>
    <x v="0"/>
  </r>
  <r>
    <x v="0"/>
    <n v="53"/>
    <n v="552497"/>
    <x v="49"/>
    <x v="8"/>
    <s v="BOTTLE"/>
    <x v="1"/>
    <x v="6"/>
    <x v="6"/>
    <n v="15.95"/>
    <n v="601"/>
    <n v="292"/>
    <n v="50.08"/>
    <n v="24.33"/>
    <n v="8376.77"/>
    <n v="4069.91"/>
    <s v="106%"/>
    <n v="0.23"/>
    <n v="0.11"/>
    <s v="109%"/>
    <n v="76"/>
    <x v="0"/>
    <n v="0"/>
    <x v="0"/>
    <x v="0"/>
  </r>
  <r>
    <x v="0"/>
    <n v="54"/>
    <n v="284943"/>
    <x v="50"/>
    <x v="20"/>
    <s v="BOTTLE"/>
    <x v="1"/>
    <x v="14"/>
    <x v="13"/>
    <n v="24.95"/>
    <n v="538"/>
    <n v="589"/>
    <n v="44.83"/>
    <n v="49.08"/>
    <n v="11783.63"/>
    <n v="12900.66"/>
    <s v="-9%"/>
    <n v="0.21"/>
    <n v="0.23"/>
    <s v="-9%"/>
    <n v="74"/>
    <x v="0"/>
    <n v="0"/>
    <x v="0"/>
    <x v="1"/>
  </r>
  <r>
    <x v="0"/>
    <n v="55"/>
    <n v="668772"/>
    <x v="51"/>
    <x v="24"/>
    <s v="BOTTLE"/>
    <x v="1"/>
    <x v="15"/>
    <x v="14"/>
    <n v="13.95"/>
    <n v="521"/>
    <m/>
    <n v="43.42"/>
    <m/>
    <n v="6339.6"/>
    <m/>
    <s v="-"/>
    <n v="0.2"/>
    <m/>
    <s v="-"/>
    <n v="69"/>
    <x v="0"/>
    <n v="0"/>
    <x v="0"/>
    <x v="1"/>
  </r>
  <r>
    <x v="0"/>
    <n v="56"/>
    <n v="950576"/>
    <x v="52"/>
    <x v="7"/>
    <s v="BOTTLE"/>
    <x v="1"/>
    <x v="2"/>
    <x v="2"/>
    <n v="16.95"/>
    <n v="494"/>
    <n v="320"/>
    <n v="41.17"/>
    <n v="26.67"/>
    <n v="7322.57"/>
    <n v="4743.3599999999997"/>
    <s v="54%"/>
    <n v="0.19"/>
    <n v="0.12"/>
    <s v="58%"/>
    <n v="57"/>
    <x v="4"/>
    <s v="Rhone"/>
    <x v="3"/>
    <x v="1"/>
  </r>
  <r>
    <x v="0"/>
    <n v="57"/>
    <n v="647313"/>
    <x v="53"/>
    <x v="25"/>
    <s v="CAN"/>
    <x v="4"/>
    <x v="1"/>
    <x v="1"/>
    <n v="4"/>
    <n v="1427"/>
    <m/>
    <n v="39.64"/>
    <m/>
    <n v="4925.04"/>
    <m/>
    <s v="-"/>
    <n v="0.18"/>
    <m/>
    <s v="-"/>
    <n v="87"/>
    <x v="0"/>
    <n v="0"/>
    <x v="0"/>
    <x v="0"/>
  </r>
  <r>
    <x v="0"/>
    <n v="58"/>
    <n v="410035"/>
    <x v="54"/>
    <x v="26"/>
    <s v="BOTTLE"/>
    <x v="1"/>
    <x v="2"/>
    <x v="2"/>
    <n v="25.95"/>
    <n v="469"/>
    <n v="21"/>
    <n v="39.08"/>
    <n v="1.75"/>
    <n v="10687.39"/>
    <n v="478.54"/>
    <s v="2,133%"/>
    <n v="0.18"/>
    <n v="0.01"/>
    <s v="1,700%"/>
    <n v="45"/>
    <x v="5"/>
    <s v="Provence"/>
    <x v="2"/>
    <x v="1"/>
  </r>
  <r>
    <x v="0"/>
    <n v="59"/>
    <n v="695825"/>
    <x v="55"/>
    <x v="27"/>
    <s v="BOTTLE"/>
    <x v="1"/>
    <x v="13"/>
    <x v="12"/>
    <n v="13.95"/>
    <n v="464"/>
    <m/>
    <n v="38.67"/>
    <m/>
    <n v="5646.02"/>
    <m/>
    <s v="-"/>
    <n v="0.18"/>
    <m/>
    <s v="-"/>
    <n v="57"/>
    <x v="0"/>
    <n v="0"/>
    <x v="0"/>
    <x v="1"/>
  </r>
  <r>
    <x v="0"/>
    <n v="60"/>
    <n v="319384"/>
    <x v="56"/>
    <x v="15"/>
    <s v="BOTTLE"/>
    <x v="1"/>
    <x v="2"/>
    <x v="2"/>
    <n v="19.95"/>
    <n v="442"/>
    <n v="1366"/>
    <n v="36.83"/>
    <n v="113.83"/>
    <n v="7725.22"/>
    <n v="23874.78"/>
    <s v="-68%"/>
    <n v="0.17"/>
    <n v="0.53"/>
    <s v="-68%"/>
    <n v="52"/>
    <x v="6"/>
    <s v="Provence"/>
    <x v="2"/>
    <x v="1"/>
  </r>
  <r>
    <x v="0"/>
    <n v="61"/>
    <n v="171033"/>
    <x v="57"/>
    <x v="18"/>
    <s v="BOTTLE"/>
    <x v="1"/>
    <x v="6"/>
    <x v="6"/>
    <n v="11.05"/>
    <n v="441"/>
    <n v="208"/>
    <n v="36.75"/>
    <n v="17.329999999999998"/>
    <n v="4234.38"/>
    <n v="1997.17"/>
    <s v="112%"/>
    <n v="0.17"/>
    <n v="0.08"/>
    <s v="113%"/>
    <n v="176"/>
    <x v="0"/>
    <n v="0"/>
    <x v="0"/>
    <x v="0"/>
  </r>
  <r>
    <x v="0"/>
    <n v="62"/>
    <n v="451146"/>
    <x v="58"/>
    <x v="28"/>
    <s v="BOTTLE"/>
    <x v="1"/>
    <x v="15"/>
    <x v="14"/>
    <n v="14.95"/>
    <n v="418"/>
    <n v="2"/>
    <n v="34.83"/>
    <n v="0.17"/>
    <n v="5456.19"/>
    <n v="26.11"/>
    <s v="20,800%"/>
    <n v="0.16"/>
    <n v="0"/>
    <s v="-"/>
    <n v="32"/>
    <x v="0"/>
    <n v="0"/>
    <x v="0"/>
    <x v="1"/>
  </r>
  <r>
    <x v="0"/>
    <n v="63"/>
    <n v="609545"/>
    <x v="59"/>
    <x v="29"/>
    <s v="BOTTLE"/>
    <x v="1"/>
    <x v="6"/>
    <x v="6"/>
    <n v="10.95"/>
    <n v="409"/>
    <n v="1"/>
    <n v="34.08"/>
    <n v="0.08"/>
    <n v="3890.93"/>
    <n v="9.51"/>
    <s v="40,800%"/>
    <n v="0.16"/>
    <n v="0"/>
    <s v="-"/>
    <n v="173"/>
    <x v="0"/>
    <n v="0"/>
    <x v="0"/>
    <x v="0"/>
  </r>
  <r>
    <x v="0"/>
    <n v="64"/>
    <n v="699934"/>
    <x v="60"/>
    <x v="30"/>
    <s v="BOTTLE"/>
    <x v="1"/>
    <x v="15"/>
    <x v="14"/>
    <n v="14.95"/>
    <n v="323"/>
    <n v="12"/>
    <n v="26.92"/>
    <n v="1"/>
    <n v="4216.1499999999996"/>
    <n v="156.63999999999999"/>
    <s v="2,592%"/>
    <n v="0.12"/>
    <n v="0"/>
    <s v="-"/>
    <n v="38"/>
    <x v="0"/>
    <n v="0"/>
    <x v="0"/>
    <x v="1"/>
  </r>
  <r>
    <x v="0"/>
    <n v="65"/>
    <n v="454355"/>
    <x v="61"/>
    <x v="13"/>
    <s v="BOTTLE"/>
    <x v="1"/>
    <x v="3"/>
    <x v="3"/>
    <n v="8.85"/>
    <n v="319"/>
    <n v="2548"/>
    <n v="26.58"/>
    <n v="212.33"/>
    <n v="2441.9"/>
    <n v="19504.599999999999"/>
    <s v="-87%"/>
    <n v="0.12"/>
    <n v="0.99"/>
    <s v="-88%"/>
    <n v="54"/>
    <x v="0"/>
    <n v="0"/>
    <x v="0"/>
    <x v="0"/>
  </r>
  <r>
    <x v="0"/>
    <n v="66"/>
    <n v="10540"/>
    <x v="62"/>
    <x v="31"/>
    <s v="BOTTLE"/>
    <x v="1"/>
    <x v="2"/>
    <x v="2"/>
    <n v="29.95"/>
    <n v="314"/>
    <m/>
    <n v="26.17"/>
    <m/>
    <n v="8266.81"/>
    <m/>
    <s v="-"/>
    <n v="0.12"/>
    <m/>
    <s v="-"/>
    <n v="40"/>
    <x v="7"/>
    <s v="Provence"/>
    <x v="2"/>
    <x v="1"/>
  </r>
  <r>
    <x v="0"/>
    <n v="67"/>
    <n v="640003"/>
    <x v="63"/>
    <x v="13"/>
    <s v="BOTTLE"/>
    <x v="1"/>
    <x v="7"/>
    <x v="3"/>
    <n v="12.4"/>
    <n v="309"/>
    <m/>
    <n v="25.75"/>
    <m/>
    <n v="3336.11"/>
    <m/>
    <s v="-"/>
    <n v="0.12"/>
    <m/>
    <s v="-"/>
    <n v="105"/>
    <x v="0"/>
    <n v="0"/>
    <x v="0"/>
    <x v="0"/>
  </r>
  <r>
    <x v="0"/>
    <n v="68"/>
    <n v="175620"/>
    <x v="64"/>
    <x v="2"/>
    <s v="BOTTLE"/>
    <x v="1"/>
    <x v="9"/>
    <x v="8"/>
    <n v="10.5"/>
    <n v="296"/>
    <n v="17"/>
    <n v="24.67"/>
    <n v="1.42"/>
    <n v="2698.05"/>
    <n v="154.96"/>
    <s v="1,641%"/>
    <n v="0.11"/>
    <n v="0.01"/>
    <s v="1,000%"/>
    <n v="74"/>
    <x v="0"/>
    <n v="0"/>
    <x v="0"/>
    <x v="0"/>
  </r>
  <r>
    <x v="0"/>
    <n v="69"/>
    <n v="219840"/>
    <x v="65"/>
    <x v="13"/>
    <s v="BOTTLE"/>
    <x v="1"/>
    <x v="2"/>
    <x v="2"/>
    <n v="14.95"/>
    <n v="280"/>
    <n v="24"/>
    <n v="23.33"/>
    <n v="2"/>
    <n v="3654.87"/>
    <n v="313.27"/>
    <s v="1,067%"/>
    <n v="0.11"/>
    <n v="0.01"/>
    <s v="1,000%"/>
    <n v="26"/>
    <x v="8"/>
    <s v="Southwest"/>
    <x v="4"/>
    <x v="1"/>
  </r>
  <r>
    <x v="0"/>
    <n v="69"/>
    <n v="701318"/>
    <x v="66"/>
    <x v="32"/>
    <s v="BOTTLE"/>
    <x v="1"/>
    <x v="2"/>
    <x v="2"/>
    <n v="19.95"/>
    <n v="280"/>
    <n v="485"/>
    <n v="23.33"/>
    <n v="40.42"/>
    <n v="4893.8100000000004"/>
    <n v="8476.77"/>
    <s v="-42%"/>
    <n v="0.11"/>
    <n v="0.19"/>
    <s v="-42%"/>
    <n v="28"/>
    <x v="9"/>
    <s v="Rhone"/>
    <x v="5"/>
    <x v="1"/>
  </r>
  <r>
    <x v="0"/>
    <n v="70"/>
    <n v="556274"/>
    <x v="67"/>
    <x v="20"/>
    <s v="BOTTLE"/>
    <x v="1"/>
    <x v="2"/>
    <x v="2"/>
    <n v="19.95"/>
    <n v="273"/>
    <n v="1"/>
    <n v="22.75"/>
    <n v="0.08"/>
    <n v="4771.46"/>
    <n v="17.48"/>
    <s v="27,200%"/>
    <n v="0.1"/>
    <n v="0"/>
    <s v="-"/>
    <n v="29"/>
    <x v="10"/>
    <s v="Rhone"/>
    <x v="5"/>
    <x v="1"/>
  </r>
  <r>
    <x v="0"/>
    <n v="70"/>
    <n v="576181"/>
    <x v="68"/>
    <x v="33"/>
    <s v="BOTTLE"/>
    <x v="1"/>
    <x v="6"/>
    <x v="6"/>
    <n v="10.35"/>
    <n v="273"/>
    <n v="13"/>
    <n v="22.75"/>
    <n v="1.08"/>
    <n v="2452.17"/>
    <n v="116.77"/>
    <s v="2,000%"/>
    <n v="0.1"/>
    <n v="0.01"/>
    <s v="900%"/>
    <n v="127"/>
    <x v="0"/>
    <n v="0"/>
    <x v="0"/>
    <x v="0"/>
  </r>
  <r>
    <x v="0"/>
    <n v="71"/>
    <n v="552562"/>
    <x v="69"/>
    <x v="18"/>
    <s v="BOTTLE"/>
    <x v="1"/>
    <x v="6"/>
    <x v="6"/>
    <n v="19.95"/>
    <n v="272"/>
    <n v="165"/>
    <n v="22.67"/>
    <n v="13.75"/>
    <n v="4753.9799999999996"/>
    <n v="2883.85"/>
    <s v="65%"/>
    <n v="0.1"/>
    <n v="0.06"/>
    <s v="67%"/>
    <n v="27"/>
    <x v="0"/>
    <n v="0"/>
    <x v="0"/>
    <x v="0"/>
  </r>
  <r>
    <x v="0"/>
    <n v="72"/>
    <n v="493171"/>
    <x v="70"/>
    <x v="34"/>
    <s v="BOTTLE"/>
    <x v="1"/>
    <x v="10"/>
    <x v="9"/>
    <n v="19.95"/>
    <n v="269"/>
    <n v="56"/>
    <n v="22.42"/>
    <n v="4.67"/>
    <n v="4701.55"/>
    <n v="978.76"/>
    <s v="380%"/>
    <n v="0.1"/>
    <n v="0.02"/>
    <s v="400%"/>
    <n v="29"/>
    <x v="0"/>
    <n v="0"/>
    <x v="0"/>
    <x v="1"/>
  </r>
  <r>
    <x v="0"/>
    <n v="73"/>
    <n v="168278"/>
    <x v="71"/>
    <x v="35"/>
    <s v="BOTTLE"/>
    <x v="1"/>
    <x v="13"/>
    <x v="12"/>
    <n v="14.95"/>
    <n v="257"/>
    <n v="16"/>
    <n v="21.42"/>
    <n v="1.33"/>
    <n v="3354.65"/>
    <n v="208.85"/>
    <s v="1,506%"/>
    <n v="0.1"/>
    <n v="0.01"/>
    <s v="900%"/>
    <n v="21"/>
    <x v="0"/>
    <n v="0"/>
    <x v="0"/>
    <x v="1"/>
  </r>
  <r>
    <x v="0"/>
    <n v="73"/>
    <n v="480467"/>
    <x v="72"/>
    <x v="36"/>
    <s v="BOTTLE"/>
    <x v="1"/>
    <x v="9"/>
    <x v="8"/>
    <n v="9"/>
    <n v="257"/>
    <n v="15"/>
    <n v="21.42"/>
    <n v="1.25"/>
    <n v="2001.42"/>
    <n v="116.81"/>
    <s v="1,613%"/>
    <n v="0.1"/>
    <n v="0.01"/>
    <s v="900%"/>
    <n v="74"/>
    <x v="0"/>
    <n v="0"/>
    <x v="0"/>
    <x v="0"/>
  </r>
  <r>
    <x v="0"/>
    <n v="74"/>
    <n v="71712"/>
    <x v="73"/>
    <x v="37"/>
    <s v="BOTTLE"/>
    <x v="1"/>
    <x v="6"/>
    <x v="6"/>
    <n v="18.95"/>
    <n v="246"/>
    <n v="316"/>
    <n v="20.5"/>
    <n v="26.33"/>
    <n v="4081.86"/>
    <n v="5243.36"/>
    <s v="-22%"/>
    <n v="0.09"/>
    <n v="0.12"/>
    <s v="-25%"/>
    <n v="42"/>
    <x v="0"/>
    <n v="0"/>
    <x v="0"/>
    <x v="0"/>
  </r>
  <r>
    <x v="0"/>
    <n v="75"/>
    <n v="680801"/>
    <x v="74"/>
    <x v="6"/>
    <s v="BOTTLE"/>
    <x v="1"/>
    <x v="2"/>
    <x v="2"/>
    <n v="19.95"/>
    <n v="244"/>
    <n v="140"/>
    <n v="20.329999999999998"/>
    <n v="11.67"/>
    <n v="4264.6000000000004"/>
    <n v="2446.9"/>
    <s v="74%"/>
    <n v="0.09"/>
    <n v="0.05"/>
    <s v="80%"/>
    <n v="25"/>
    <x v="3"/>
    <s v="Rhone"/>
    <x v="5"/>
    <x v="1"/>
  </r>
  <r>
    <x v="0"/>
    <n v="76"/>
    <n v="367375"/>
    <x v="75"/>
    <x v="28"/>
    <s v="BOTTLE"/>
    <x v="1"/>
    <x v="5"/>
    <x v="5"/>
    <n v="13.55"/>
    <n v="225"/>
    <n v="4"/>
    <n v="18.75"/>
    <n v="0.33"/>
    <n v="2658.19"/>
    <n v="47.26"/>
    <s v="5,525%"/>
    <n v="0.09"/>
    <n v="0"/>
    <s v="-"/>
    <n v="52"/>
    <x v="0"/>
    <n v="0"/>
    <x v="0"/>
    <x v="0"/>
  </r>
  <r>
    <x v="0"/>
    <n v="77"/>
    <n v="639856"/>
    <x v="76"/>
    <x v="38"/>
    <s v="BOTTLE"/>
    <x v="1"/>
    <x v="6"/>
    <x v="6"/>
    <n v="11.05"/>
    <n v="224"/>
    <m/>
    <n v="18.670000000000002"/>
    <m/>
    <n v="2150.8000000000002"/>
    <m/>
    <s v="-"/>
    <n v="0.09"/>
    <m/>
    <s v="-"/>
    <n v="115"/>
    <x v="0"/>
    <n v="0"/>
    <x v="0"/>
    <x v="0"/>
  </r>
  <r>
    <x v="0"/>
    <n v="78"/>
    <n v="491100"/>
    <x v="77"/>
    <x v="39"/>
    <s v="BOTTLE"/>
    <x v="1"/>
    <x v="2"/>
    <x v="2"/>
    <n v="30.95"/>
    <n v="209"/>
    <n v="86"/>
    <n v="17.420000000000002"/>
    <n v="7.17"/>
    <n v="5687.39"/>
    <n v="2340.27"/>
    <s v="143%"/>
    <n v="0.08"/>
    <n v="0.03"/>
    <s v="167%"/>
    <n v="22"/>
    <x v="11"/>
    <s v="Provence"/>
    <x v="6"/>
    <x v="1"/>
  </r>
  <r>
    <x v="0"/>
    <n v="79"/>
    <n v="498535"/>
    <x v="78"/>
    <x v="20"/>
    <s v="BOTTLE"/>
    <x v="1"/>
    <x v="6"/>
    <x v="6"/>
    <n v="19.95"/>
    <n v="201"/>
    <n v="110"/>
    <n v="16.75"/>
    <n v="9.17"/>
    <n v="3513.05"/>
    <n v="1922.57"/>
    <s v="83%"/>
    <n v="0.08"/>
    <n v="0.04"/>
    <s v="100%"/>
    <n v="32"/>
    <x v="0"/>
    <n v="0"/>
    <x v="0"/>
    <x v="0"/>
  </r>
  <r>
    <x v="0"/>
    <n v="80"/>
    <n v="639989"/>
    <x v="79"/>
    <x v="40"/>
    <s v="BOTTLE"/>
    <x v="1"/>
    <x v="7"/>
    <x v="3"/>
    <n v="14.6"/>
    <n v="185"/>
    <m/>
    <n v="15.42"/>
    <m/>
    <n v="2357.52"/>
    <m/>
    <s v="-"/>
    <n v="7.0000000000000007E-2"/>
    <m/>
    <s v="-"/>
    <n v="71"/>
    <x v="0"/>
    <n v="0"/>
    <x v="0"/>
    <x v="0"/>
  </r>
  <r>
    <x v="0"/>
    <n v="81"/>
    <n v="668780"/>
    <x v="80"/>
    <x v="41"/>
    <s v="BOTTLE"/>
    <x v="1"/>
    <x v="15"/>
    <x v="14"/>
    <n v="15.95"/>
    <n v="179"/>
    <m/>
    <n v="14.92"/>
    <m/>
    <n v="2494.91"/>
    <m/>
    <s v="-"/>
    <n v="7.0000000000000007E-2"/>
    <m/>
    <s v="-"/>
    <n v="21"/>
    <x v="0"/>
    <n v="0"/>
    <x v="0"/>
    <x v="1"/>
  </r>
  <r>
    <x v="0"/>
    <n v="82"/>
    <n v="484618"/>
    <x v="81"/>
    <x v="5"/>
    <s v="BOTTLE"/>
    <x v="1"/>
    <x v="16"/>
    <x v="15"/>
    <n v="13.1"/>
    <n v="175"/>
    <m/>
    <n v="14.58"/>
    <m/>
    <n v="1997.79"/>
    <m/>
    <s v="-"/>
    <n v="7.0000000000000007E-2"/>
    <m/>
    <s v="-"/>
    <n v="86"/>
    <x v="0"/>
    <n v="0"/>
    <x v="0"/>
    <x v="0"/>
  </r>
  <r>
    <x v="0"/>
    <n v="83"/>
    <n v="667345"/>
    <x v="82"/>
    <x v="13"/>
    <s v="BOTTLE"/>
    <x v="1"/>
    <x v="2"/>
    <x v="2"/>
    <n v="19.95"/>
    <n v="174"/>
    <m/>
    <n v="14.5"/>
    <m/>
    <n v="3041.15"/>
    <m/>
    <s v="-"/>
    <n v="7.0000000000000007E-2"/>
    <m/>
    <s v="-"/>
    <n v="14"/>
    <x v="12"/>
    <s v="Provence"/>
    <x v="6"/>
    <x v="1"/>
  </r>
  <r>
    <x v="0"/>
    <n v="84"/>
    <n v="642884"/>
    <x v="83"/>
    <x v="36"/>
    <s v="BOTTLE"/>
    <x v="1"/>
    <x v="6"/>
    <x v="6"/>
    <n v="10.95"/>
    <n v="157"/>
    <m/>
    <n v="13.08"/>
    <m/>
    <n v="1493.58"/>
    <m/>
    <s v="-"/>
    <n v="0.06"/>
    <m/>
    <s v="-"/>
    <n v="55"/>
    <x v="0"/>
    <n v="0"/>
    <x v="0"/>
    <x v="0"/>
  </r>
  <r>
    <x v="0"/>
    <n v="85"/>
    <n v="496919"/>
    <x v="84"/>
    <x v="42"/>
    <s v="BOTTLE"/>
    <x v="1"/>
    <x v="2"/>
    <x v="2"/>
    <n v="19.95"/>
    <n v="152"/>
    <n v="100"/>
    <n v="12.67"/>
    <n v="8.33"/>
    <n v="2656.64"/>
    <n v="1747.79"/>
    <s v="52%"/>
    <n v="0.06"/>
    <n v="0.04"/>
    <s v="50%"/>
    <n v="15"/>
    <x v="13"/>
    <s v="Rhone"/>
    <x v="7"/>
    <x v="1"/>
  </r>
  <r>
    <x v="0"/>
    <n v="86"/>
    <n v="667444"/>
    <x v="85"/>
    <x v="6"/>
    <s v="BOTTLE"/>
    <x v="1"/>
    <x v="2"/>
    <x v="2"/>
    <n v="19.95"/>
    <n v="151"/>
    <m/>
    <n v="12.58"/>
    <m/>
    <n v="2639.16"/>
    <m/>
    <s v="-"/>
    <n v="0.06"/>
    <m/>
    <s v="-"/>
    <n v="18"/>
    <x v="14"/>
    <s v="Provence"/>
    <x v="2"/>
    <x v="1"/>
  </r>
  <r>
    <x v="0"/>
    <n v="87"/>
    <n v="10480"/>
    <x v="86"/>
    <x v="43"/>
    <s v="BOTTLE"/>
    <x v="1"/>
    <x v="17"/>
    <x v="16"/>
    <n v="14.95"/>
    <n v="149"/>
    <m/>
    <n v="12.42"/>
    <m/>
    <n v="1944.91"/>
    <m/>
    <s v="-"/>
    <n v="0.06"/>
    <m/>
    <s v="-"/>
    <n v="21"/>
    <x v="0"/>
    <n v="0"/>
    <x v="0"/>
    <x v="1"/>
  </r>
  <r>
    <x v="0"/>
    <n v="87"/>
    <n v="450908"/>
    <x v="87"/>
    <x v="20"/>
    <s v="BOTTLE"/>
    <x v="1"/>
    <x v="2"/>
    <x v="2"/>
    <n v="16.95"/>
    <n v="149"/>
    <n v="1003"/>
    <n v="12.42"/>
    <n v="83.58"/>
    <n v="2208.63"/>
    <n v="14867.48"/>
    <s v="-85%"/>
    <n v="0.06"/>
    <n v="0.39"/>
    <s v="-85%"/>
    <n v="19"/>
    <x v="15"/>
    <s v="Rhone"/>
    <x v="8"/>
    <x v="1"/>
  </r>
  <r>
    <x v="0"/>
    <n v="88"/>
    <n v="296533"/>
    <x v="88"/>
    <x v="44"/>
    <s v="BOTTLE"/>
    <x v="1"/>
    <x v="6"/>
    <x v="6"/>
    <n v="15.95"/>
    <n v="143"/>
    <n v="131"/>
    <n v="11.92"/>
    <n v="10.92"/>
    <n v="1993.14"/>
    <n v="1825.88"/>
    <s v="9%"/>
    <n v="0.05"/>
    <n v="0.05"/>
    <s v="0%"/>
    <n v="14"/>
    <x v="0"/>
    <n v="0"/>
    <x v="0"/>
    <x v="0"/>
  </r>
  <r>
    <x v="0"/>
    <n v="89"/>
    <n v="234542"/>
    <x v="89"/>
    <x v="45"/>
    <s v="BOTTLE"/>
    <x v="1"/>
    <x v="5"/>
    <x v="5"/>
    <n v="16.899999999999999"/>
    <n v="129"/>
    <m/>
    <n v="10.75"/>
    <m/>
    <n v="1906.46"/>
    <m/>
    <s v="-"/>
    <n v="0.05"/>
    <m/>
    <s v="-"/>
    <n v="66"/>
    <x v="0"/>
    <n v="0"/>
    <x v="0"/>
    <x v="0"/>
  </r>
  <r>
    <x v="0"/>
    <n v="89"/>
    <n v="404566"/>
    <x v="90"/>
    <x v="10"/>
    <s v="BOTTLE"/>
    <x v="1"/>
    <x v="4"/>
    <x v="4"/>
    <n v="7.95"/>
    <n v="129"/>
    <n v="1"/>
    <n v="10.75"/>
    <n v="0.08"/>
    <n v="884.73"/>
    <n v="6.86"/>
    <s v="12,800%"/>
    <n v="0.05"/>
    <n v="0"/>
    <s v="-"/>
    <n v="33"/>
    <x v="0"/>
    <n v="0"/>
    <x v="0"/>
    <x v="0"/>
  </r>
  <r>
    <x v="0"/>
    <n v="90"/>
    <n v="172643"/>
    <x v="91"/>
    <x v="46"/>
    <s v="BOTTLE"/>
    <x v="1"/>
    <x v="6"/>
    <x v="6"/>
    <n v="17.95"/>
    <n v="126"/>
    <n v="467"/>
    <n v="10.5"/>
    <n v="38.92"/>
    <n v="1979.2"/>
    <n v="7335.62"/>
    <s v="-73%"/>
    <n v="0.05"/>
    <n v="0.18"/>
    <s v="-72%"/>
    <n v="21"/>
    <x v="0"/>
    <n v="0"/>
    <x v="0"/>
    <x v="0"/>
  </r>
  <r>
    <x v="0"/>
    <n v="91"/>
    <n v="539320"/>
    <x v="92"/>
    <x v="17"/>
    <s v="BOTTLE"/>
    <x v="1"/>
    <x v="16"/>
    <x v="15"/>
    <n v="13.35"/>
    <n v="125"/>
    <n v="6"/>
    <n v="10.42"/>
    <n v="0.5"/>
    <n v="1454.65"/>
    <n v="69.819999999999993"/>
    <s v="1,983%"/>
    <n v="0.05"/>
    <n v="0"/>
    <s v="-"/>
    <n v="55"/>
    <x v="0"/>
    <n v="0"/>
    <x v="0"/>
    <x v="0"/>
  </r>
  <r>
    <x v="0"/>
    <n v="92"/>
    <n v="10125"/>
    <x v="93"/>
    <x v="5"/>
    <s v="BOTTLE"/>
    <x v="1"/>
    <x v="6"/>
    <x v="6"/>
    <n v="16.95"/>
    <n v="123"/>
    <m/>
    <n v="10.25"/>
    <m/>
    <n v="1823.23"/>
    <m/>
    <s v="-"/>
    <n v="0.05"/>
    <m/>
    <s v="-"/>
    <n v="18"/>
    <x v="0"/>
    <n v="0"/>
    <x v="0"/>
    <x v="0"/>
  </r>
  <r>
    <x v="0"/>
    <n v="93"/>
    <n v="224964"/>
    <x v="94"/>
    <x v="30"/>
    <s v="BOTTLE"/>
    <x v="1"/>
    <x v="2"/>
    <x v="2"/>
    <n v="16.95"/>
    <n v="121"/>
    <n v="1112"/>
    <n v="10.08"/>
    <n v="92.67"/>
    <n v="1793.58"/>
    <n v="16483.189999999999"/>
    <s v="-89%"/>
    <n v="0.05"/>
    <n v="0.43"/>
    <s v="-88%"/>
    <n v="16"/>
    <x v="16"/>
    <s v="Rhone"/>
    <x v="8"/>
    <x v="1"/>
  </r>
  <r>
    <x v="0"/>
    <n v="94"/>
    <n v="667329"/>
    <x v="95"/>
    <x v="19"/>
    <s v="BOTTLE"/>
    <x v="1"/>
    <x v="2"/>
    <x v="2"/>
    <n v="23.95"/>
    <n v="117"/>
    <m/>
    <n v="9.75"/>
    <m/>
    <n v="2459.0700000000002"/>
    <m/>
    <s v="-"/>
    <n v="0.04"/>
    <m/>
    <s v="-"/>
    <n v="14"/>
    <x v="7"/>
    <s v="Provence"/>
    <x v="9"/>
    <x v="1"/>
  </r>
  <r>
    <x v="0"/>
    <n v="95"/>
    <n v="369652"/>
    <x v="96"/>
    <x v="19"/>
    <s v="BOTTLE"/>
    <x v="1"/>
    <x v="0"/>
    <x v="0"/>
    <n v="8.9499999999999993"/>
    <n v="109"/>
    <n v="371"/>
    <n v="9.08"/>
    <n v="30.92"/>
    <n v="844.03"/>
    <n v="2872.79"/>
    <s v="-71%"/>
    <n v="0.04"/>
    <n v="0.14000000000000001"/>
    <s v="-71%"/>
    <n v="50"/>
    <x v="0"/>
    <n v="0"/>
    <x v="0"/>
    <x v="0"/>
  </r>
  <r>
    <x v="0"/>
    <n v="96"/>
    <n v="404533"/>
    <x v="97"/>
    <x v="6"/>
    <s v="BOTTLE"/>
    <x v="1"/>
    <x v="4"/>
    <x v="4"/>
    <n v="8.15"/>
    <n v="107"/>
    <n v="25"/>
    <n v="8.92"/>
    <n v="2.08"/>
    <n v="752.79"/>
    <n v="175.88"/>
    <s v="328%"/>
    <n v="0.04"/>
    <n v="0.01"/>
    <s v="300%"/>
    <n v="46"/>
    <x v="0"/>
    <n v="0"/>
    <x v="0"/>
    <x v="0"/>
  </r>
  <r>
    <x v="0"/>
    <n v="97"/>
    <n v="491027"/>
    <x v="98"/>
    <x v="12"/>
    <s v="BOTTLE"/>
    <x v="1"/>
    <x v="2"/>
    <x v="2"/>
    <n v="49.95"/>
    <n v="106"/>
    <n v="51"/>
    <n v="8.83"/>
    <n v="4.25"/>
    <n v="4666.8100000000004"/>
    <n v="2245.35"/>
    <s v="108%"/>
    <n v="0.04"/>
    <n v="0.02"/>
    <s v="100%"/>
    <n v="10"/>
    <x v="2"/>
    <s v="Provence"/>
    <x v="2"/>
    <x v="1"/>
  </r>
  <r>
    <x v="0"/>
    <n v="98"/>
    <n v="668343"/>
    <x v="99"/>
    <x v="31"/>
    <s v="BOTTLE"/>
    <x v="1"/>
    <x v="18"/>
    <x v="17"/>
    <n v="17.95"/>
    <n v="103"/>
    <m/>
    <n v="8.58"/>
    <m/>
    <n v="1617.92"/>
    <m/>
    <s v="-"/>
    <n v="0.04"/>
    <m/>
    <s v="-"/>
    <n v="13"/>
    <x v="0"/>
    <n v="0"/>
    <x v="0"/>
    <x v="1"/>
  </r>
  <r>
    <x v="0"/>
    <n v="98"/>
    <n v="739474"/>
    <x v="100"/>
    <x v="31"/>
    <s v="BOTTLE"/>
    <x v="1"/>
    <x v="2"/>
    <x v="2"/>
    <n v="18.95"/>
    <n v="103"/>
    <n v="46"/>
    <n v="8.58"/>
    <n v="3.83"/>
    <n v="1709.07"/>
    <n v="763.27"/>
    <s v="124%"/>
    <n v="0.04"/>
    <n v="0.02"/>
    <s v="100%"/>
    <n v="11"/>
    <x v="17"/>
    <s v="Rhone"/>
    <x v="5"/>
    <x v="1"/>
  </r>
  <r>
    <x v="0"/>
    <n v="99"/>
    <n v="668467"/>
    <x v="101"/>
    <x v="1"/>
    <s v="BOTTLE"/>
    <x v="1"/>
    <x v="14"/>
    <x v="13"/>
    <n v="19.95"/>
    <n v="101"/>
    <m/>
    <n v="8.42"/>
    <m/>
    <n v="1765.27"/>
    <m/>
    <s v="-"/>
    <n v="0.04"/>
    <m/>
    <s v="-"/>
    <n v="12"/>
    <x v="0"/>
    <n v="0"/>
    <x v="0"/>
    <x v="1"/>
  </r>
  <r>
    <x v="0"/>
    <n v="100"/>
    <n v="409771"/>
    <x v="102"/>
    <x v="26"/>
    <s v="BOTTLE"/>
    <x v="1"/>
    <x v="2"/>
    <x v="2"/>
    <n v="19.95"/>
    <n v="98"/>
    <m/>
    <n v="8.17"/>
    <m/>
    <n v="1712.83"/>
    <m/>
    <s v="-"/>
    <n v="0.04"/>
    <m/>
    <s v="-"/>
    <n v="13"/>
    <x v="7"/>
    <s v="Provence"/>
    <x v="6"/>
    <x v="1"/>
  </r>
  <r>
    <x v="0"/>
    <n v="101"/>
    <n v="639997"/>
    <x v="103"/>
    <x v="47"/>
    <s v="BOTTLE"/>
    <x v="1"/>
    <x v="1"/>
    <x v="1"/>
    <n v="13.2"/>
    <n v="97"/>
    <m/>
    <n v="8.08"/>
    <m/>
    <n v="1115.93"/>
    <m/>
    <s v="-"/>
    <n v="0.04"/>
    <m/>
    <s v="-"/>
    <n v="47"/>
    <x v="0"/>
    <n v="0"/>
    <x v="0"/>
    <x v="0"/>
  </r>
  <r>
    <x v="0"/>
    <n v="102"/>
    <n v="319392"/>
    <x v="104"/>
    <x v="6"/>
    <s v="BOTTLE"/>
    <x v="1"/>
    <x v="2"/>
    <x v="2"/>
    <n v="19.95"/>
    <n v="96"/>
    <n v="612"/>
    <n v="8"/>
    <n v="51"/>
    <n v="1677.88"/>
    <n v="10696.46"/>
    <s v="-84%"/>
    <n v="0.04"/>
    <n v="0.24"/>
    <s v="-83%"/>
    <n v="9"/>
    <x v="18"/>
    <s v="Provence"/>
    <x v="2"/>
    <x v="1"/>
  </r>
  <r>
    <x v="0"/>
    <n v="103"/>
    <n v="487132"/>
    <x v="105"/>
    <x v="40"/>
    <s v="BOTTLE"/>
    <x v="1"/>
    <x v="11"/>
    <x v="10"/>
    <n v="10.25"/>
    <n v="89"/>
    <n v="13"/>
    <n v="7.42"/>
    <n v="1.08"/>
    <n v="791.55"/>
    <n v="115.62"/>
    <s v="585%"/>
    <n v="0.03"/>
    <n v="0.01"/>
    <s v="200%"/>
    <n v="41"/>
    <x v="0"/>
    <n v="0"/>
    <x v="0"/>
    <x v="0"/>
  </r>
  <r>
    <x v="0"/>
    <n v="104"/>
    <n v="575282"/>
    <x v="106"/>
    <x v="39"/>
    <s v="BOTTLE"/>
    <x v="1"/>
    <x v="2"/>
    <x v="2"/>
    <n v="24.95"/>
    <n v="87"/>
    <n v="17"/>
    <n v="7.25"/>
    <n v="1.42"/>
    <n v="1905.53"/>
    <n v="372.35"/>
    <s v="412%"/>
    <n v="0.03"/>
    <n v="0.01"/>
    <s v="200%"/>
    <n v="6"/>
    <x v="11"/>
    <s v="Provence"/>
    <x v="2"/>
    <x v="1"/>
  </r>
  <r>
    <x v="0"/>
    <n v="105"/>
    <n v="707281"/>
    <x v="107"/>
    <x v="48"/>
    <s v="BOTTLE"/>
    <x v="1"/>
    <x v="2"/>
    <x v="2"/>
    <n v="16.95"/>
    <n v="84"/>
    <n v="319"/>
    <n v="7"/>
    <n v="26.58"/>
    <n v="1245.1300000000001"/>
    <n v="4728.54"/>
    <s v="-74%"/>
    <n v="0.03"/>
    <n v="0.12"/>
    <s v="-75%"/>
    <n v="6"/>
    <x v="19"/>
    <s v="Rhone"/>
    <x v="3"/>
    <x v="1"/>
  </r>
  <r>
    <x v="0"/>
    <n v="106"/>
    <n v="388702"/>
    <x v="108"/>
    <x v="2"/>
    <s v="BOTTLE"/>
    <x v="1"/>
    <x v="6"/>
    <x v="6"/>
    <n v="18.95"/>
    <n v="78"/>
    <n v="44"/>
    <n v="6.5"/>
    <n v="3.67"/>
    <n v="1294.25"/>
    <n v="730.09"/>
    <s v="77%"/>
    <n v="0.03"/>
    <n v="0.02"/>
    <s v="50%"/>
    <n v="14"/>
    <x v="0"/>
    <n v="0"/>
    <x v="0"/>
    <x v="0"/>
  </r>
  <r>
    <x v="0"/>
    <n v="107"/>
    <n v="568212"/>
    <x v="109"/>
    <x v="13"/>
    <s v="BOTTLE"/>
    <x v="1"/>
    <x v="19"/>
    <x v="18"/>
    <n v="18.95"/>
    <n v="72"/>
    <n v="277"/>
    <n v="6"/>
    <n v="23.08"/>
    <n v="1194.69"/>
    <n v="4596.24"/>
    <s v="-74%"/>
    <n v="0.03"/>
    <n v="0.11"/>
    <s v="-73%"/>
    <n v="5"/>
    <x v="0"/>
    <n v="0"/>
    <x v="0"/>
    <x v="1"/>
  </r>
  <r>
    <x v="0"/>
    <n v="108"/>
    <n v="275834"/>
    <x v="110"/>
    <x v="29"/>
    <s v="BOTTLE"/>
    <x v="1"/>
    <x v="6"/>
    <x v="6"/>
    <n v="15.95"/>
    <n v="71"/>
    <n v="107"/>
    <n v="5.92"/>
    <n v="8.92"/>
    <n v="989.6"/>
    <n v="1491.37"/>
    <s v="-34%"/>
    <n v="0.03"/>
    <n v="0.04"/>
    <s v="-25%"/>
    <n v="9"/>
    <x v="0"/>
    <n v="0"/>
    <x v="0"/>
    <x v="0"/>
  </r>
  <r>
    <x v="0"/>
    <n v="108"/>
    <n v="557595"/>
    <x v="111"/>
    <x v="49"/>
    <s v="BOTTLE"/>
    <x v="1"/>
    <x v="14"/>
    <x v="13"/>
    <n v="21.95"/>
    <n v="71"/>
    <n v="29"/>
    <n v="5.92"/>
    <n v="2.42"/>
    <n v="1366.59"/>
    <n v="558.19000000000005"/>
    <s v="145%"/>
    <n v="0.03"/>
    <n v="0.01"/>
    <s v="200%"/>
    <n v="4"/>
    <x v="0"/>
    <n v="0"/>
    <x v="0"/>
    <x v="1"/>
  </r>
  <r>
    <x v="0"/>
    <n v="109"/>
    <n v="667436"/>
    <x v="112"/>
    <x v="11"/>
    <s v="BOTTLE"/>
    <x v="1"/>
    <x v="2"/>
    <x v="2"/>
    <n v="15.95"/>
    <n v="69"/>
    <m/>
    <n v="5.75"/>
    <m/>
    <n v="961.73"/>
    <m/>
    <s v="-"/>
    <n v="0.03"/>
    <m/>
    <s v="-"/>
    <n v="10"/>
    <x v="20"/>
    <s v="Provence"/>
    <x v="6"/>
    <x v="1"/>
  </r>
  <r>
    <x v="0"/>
    <n v="110"/>
    <n v="490896"/>
    <x v="113"/>
    <x v="17"/>
    <s v="BOTTLE"/>
    <x v="1"/>
    <x v="2"/>
    <x v="2"/>
    <n v="29.95"/>
    <n v="68"/>
    <n v="176"/>
    <n v="5.67"/>
    <n v="14.67"/>
    <n v="1790.27"/>
    <n v="4633.63"/>
    <s v="-61%"/>
    <n v="0.03"/>
    <n v="7.0000000000000007E-2"/>
    <s v="-57%"/>
    <n v="11"/>
    <x v="21"/>
    <s v="Provence"/>
    <x v="2"/>
    <x v="1"/>
  </r>
  <r>
    <x v="0"/>
    <n v="111"/>
    <n v="39974"/>
    <x v="114"/>
    <x v="50"/>
    <s v="BOTTLE"/>
    <x v="1"/>
    <x v="6"/>
    <x v="6"/>
    <n v="17.95"/>
    <n v="65"/>
    <n v="170"/>
    <n v="5.42"/>
    <n v="14.17"/>
    <n v="1021.02"/>
    <n v="2670.35"/>
    <s v="-62%"/>
    <n v="0.02"/>
    <n v="7.0000000000000007E-2"/>
    <s v="-71%"/>
    <n v="13"/>
    <x v="0"/>
    <n v="0"/>
    <x v="0"/>
    <x v="0"/>
  </r>
  <r>
    <x v="0"/>
    <n v="111"/>
    <n v="68833"/>
    <x v="115"/>
    <x v="5"/>
    <s v="BOTTLE"/>
    <x v="1"/>
    <x v="6"/>
    <x v="6"/>
    <n v="23.95"/>
    <n v="65"/>
    <n v="49"/>
    <n v="5.42"/>
    <n v="4.08"/>
    <n v="1366.15"/>
    <n v="1029.8699999999999"/>
    <s v="33%"/>
    <n v="0.02"/>
    <n v="0.02"/>
    <s v="0%"/>
    <n v="10"/>
    <x v="0"/>
    <n v="0"/>
    <x v="0"/>
    <x v="0"/>
  </r>
  <r>
    <x v="0"/>
    <n v="112"/>
    <n v="450775"/>
    <x v="116"/>
    <x v="51"/>
    <s v="BOTTLE"/>
    <x v="1"/>
    <x v="13"/>
    <x v="12"/>
    <n v="13.95"/>
    <n v="64"/>
    <n v="188"/>
    <n v="5.33"/>
    <n v="15.67"/>
    <n v="778.76"/>
    <n v="2287.61"/>
    <s v="-66%"/>
    <n v="0.02"/>
    <n v="7.0000000000000007E-2"/>
    <s v="-71%"/>
    <n v="10"/>
    <x v="0"/>
    <n v="0"/>
    <x v="0"/>
    <x v="1"/>
  </r>
  <r>
    <x v="0"/>
    <n v="113"/>
    <n v="556266"/>
    <x v="117"/>
    <x v="15"/>
    <s v="BOTTLE"/>
    <x v="1"/>
    <x v="15"/>
    <x v="14"/>
    <n v="16.95"/>
    <n v="63"/>
    <m/>
    <n v="5.25"/>
    <m/>
    <n v="933.85"/>
    <m/>
    <s v="-"/>
    <n v="0.02"/>
    <m/>
    <s v="-"/>
    <n v="7"/>
    <x v="0"/>
    <n v="0"/>
    <x v="0"/>
    <x v="1"/>
  </r>
  <r>
    <x v="0"/>
    <n v="114"/>
    <n v="13584"/>
    <x v="118"/>
    <x v="52"/>
    <s v="BOTTLE"/>
    <x v="1"/>
    <x v="6"/>
    <x v="6"/>
    <n v="15.95"/>
    <n v="62"/>
    <m/>
    <n v="5.17"/>
    <m/>
    <n v="864.16"/>
    <m/>
    <s v="-"/>
    <n v="0.02"/>
    <m/>
    <s v="-"/>
    <n v="22"/>
    <x v="0"/>
    <n v="0"/>
    <x v="0"/>
    <x v="0"/>
  </r>
  <r>
    <x v="0"/>
    <n v="115"/>
    <n v="483040"/>
    <x v="119"/>
    <x v="17"/>
    <s v="BOTTLE"/>
    <x v="1"/>
    <x v="5"/>
    <x v="5"/>
    <n v="13.25"/>
    <n v="52"/>
    <n v="10"/>
    <n v="4.33"/>
    <n v="0.83"/>
    <n v="600.53"/>
    <n v="115.49"/>
    <s v="420%"/>
    <n v="0.02"/>
    <n v="0"/>
    <s v="-"/>
    <n v="26"/>
    <x v="0"/>
    <n v="0"/>
    <x v="0"/>
    <x v="0"/>
  </r>
  <r>
    <x v="0"/>
    <n v="115"/>
    <n v="639880"/>
    <x v="120"/>
    <x v="1"/>
    <s v="BOTTLE"/>
    <x v="1"/>
    <x v="0"/>
    <x v="0"/>
    <n v="9.9499999999999993"/>
    <n v="52"/>
    <m/>
    <n v="4.33"/>
    <m/>
    <n v="448.67"/>
    <m/>
    <s v="-"/>
    <n v="0.02"/>
    <m/>
    <s v="-"/>
    <n v="21"/>
    <x v="0"/>
    <n v="0"/>
    <x v="0"/>
    <x v="0"/>
  </r>
  <r>
    <x v="0"/>
    <n v="116"/>
    <n v="164343"/>
    <x v="121"/>
    <x v="31"/>
    <s v="BOTTLE"/>
    <x v="1"/>
    <x v="20"/>
    <x v="19"/>
    <n v="9"/>
    <n v="51"/>
    <n v="7"/>
    <n v="4.25"/>
    <n v="0.57999999999999996"/>
    <n v="397.17"/>
    <n v="54.51"/>
    <s v="629%"/>
    <n v="0.02"/>
    <n v="0"/>
    <s v="-"/>
    <n v="25"/>
    <x v="0"/>
    <n v="0"/>
    <x v="0"/>
    <x v="0"/>
  </r>
  <r>
    <x v="0"/>
    <n v="116"/>
    <n v="175349"/>
    <x v="122"/>
    <x v="1"/>
    <s v="BOTTLE"/>
    <x v="1"/>
    <x v="6"/>
    <x v="6"/>
    <n v="10.95"/>
    <n v="51"/>
    <n v="39"/>
    <n v="4.25"/>
    <n v="3.25"/>
    <n v="485.18"/>
    <n v="371.02"/>
    <s v="31%"/>
    <n v="0.02"/>
    <n v="0.02"/>
    <s v="0%"/>
    <n v="26"/>
    <x v="0"/>
    <n v="0"/>
    <x v="0"/>
    <x v="0"/>
  </r>
  <r>
    <x v="0"/>
    <n v="117"/>
    <n v="668368"/>
    <x v="123"/>
    <x v="13"/>
    <s v="BOTTLE"/>
    <x v="1"/>
    <x v="14"/>
    <x v="13"/>
    <n v="24.95"/>
    <n v="49"/>
    <m/>
    <n v="4.08"/>
    <m/>
    <n v="1073.23"/>
    <m/>
    <s v="-"/>
    <n v="0.02"/>
    <m/>
    <s v="-"/>
    <n v="8"/>
    <x v="0"/>
    <n v="0"/>
    <x v="0"/>
    <x v="1"/>
  </r>
  <r>
    <x v="0"/>
    <n v="118"/>
    <n v="652834"/>
    <x v="124"/>
    <x v="9"/>
    <s v="BOTTLE"/>
    <x v="1"/>
    <x v="6"/>
    <x v="6"/>
    <n v="14.95"/>
    <n v="48"/>
    <m/>
    <n v="4"/>
    <m/>
    <n v="626.54999999999995"/>
    <m/>
    <s v="-"/>
    <n v="0.02"/>
    <m/>
    <s v="-"/>
    <n v="10"/>
    <x v="0"/>
    <n v="0"/>
    <x v="0"/>
    <x v="0"/>
  </r>
  <r>
    <x v="0"/>
    <n v="119"/>
    <n v="450817"/>
    <x v="125"/>
    <x v="28"/>
    <s v="BOTTLE"/>
    <x v="1"/>
    <x v="2"/>
    <x v="2"/>
    <n v="16.95"/>
    <n v="46"/>
    <n v="80"/>
    <n v="3.83"/>
    <n v="6.67"/>
    <n v="681.86"/>
    <n v="1185.8399999999999"/>
    <s v="-43%"/>
    <n v="0.02"/>
    <n v="0.03"/>
    <s v="-33%"/>
    <n v="8"/>
    <x v="22"/>
    <s v="Languedoc"/>
    <x v="10"/>
    <x v="1"/>
  </r>
  <r>
    <x v="0"/>
    <n v="119"/>
    <n v="552711"/>
    <x v="126"/>
    <x v="9"/>
    <s v="BOTTLE"/>
    <x v="1"/>
    <x v="6"/>
    <x v="6"/>
    <n v="17.95"/>
    <n v="46"/>
    <n v="30"/>
    <n v="3.83"/>
    <n v="2.5"/>
    <n v="722.57"/>
    <n v="471.24"/>
    <s v="53%"/>
    <n v="0.02"/>
    <n v="0.01"/>
    <s v="100%"/>
    <n v="4"/>
    <x v="0"/>
    <n v="0"/>
    <x v="0"/>
    <x v="0"/>
  </r>
  <r>
    <x v="0"/>
    <n v="120"/>
    <n v="668418"/>
    <x v="127"/>
    <x v="28"/>
    <s v="BOTTLE"/>
    <x v="1"/>
    <x v="19"/>
    <x v="18"/>
    <n v="15.95"/>
    <n v="45"/>
    <m/>
    <n v="3.75"/>
    <m/>
    <n v="627.21"/>
    <m/>
    <s v="-"/>
    <n v="0.02"/>
    <m/>
    <s v="-"/>
    <n v="5"/>
    <x v="0"/>
    <n v="0"/>
    <x v="0"/>
    <x v="1"/>
  </r>
  <r>
    <x v="0"/>
    <n v="121"/>
    <n v="85126"/>
    <x v="128"/>
    <x v="38"/>
    <s v="BOTTLE"/>
    <x v="1"/>
    <x v="6"/>
    <x v="6"/>
    <n v="19.95"/>
    <n v="44"/>
    <n v="101"/>
    <n v="3.67"/>
    <n v="8.42"/>
    <n v="769.03"/>
    <n v="1765.27"/>
    <s v="-56%"/>
    <n v="0.02"/>
    <n v="0.04"/>
    <s v="-50%"/>
    <n v="7"/>
    <x v="0"/>
    <n v="0"/>
    <x v="0"/>
    <x v="0"/>
  </r>
  <r>
    <x v="0"/>
    <n v="121"/>
    <n v="452573"/>
    <x v="129"/>
    <x v="53"/>
    <s v="BOTTLE"/>
    <x v="1"/>
    <x v="2"/>
    <x v="2"/>
    <n v="20.95"/>
    <n v="44"/>
    <n v="1265"/>
    <n v="3.67"/>
    <n v="105.42"/>
    <n v="807.96"/>
    <n v="23228.98"/>
    <s v="-97%"/>
    <n v="0.02"/>
    <n v="0.49"/>
    <s v="-96%"/>
    <n v="3"/>
    <x v="23"/>
    <s v="Provence"/>
    <x v="2"/>
    <x v="1"/>
  </r>
  <r>
    <x v="0"/>
    <n v="122"/>
    <n v="111856"/>
    <x v="130"/>
    <x v="20"/>
    <s v="BOTTLE"/>
    <x v="1"/>
    <x v="15"/>
    <x v="14"/>
    <n v="17.95"/>
    <n v="43"/>
    <m/>
    <n v="3.58"/>
    <m/>
    <n v="675.44"/>
    <m/>
    <s v="-"/>
    <n v="0.02"/>
    <m/>
    <s v="-"/>
    <n v="4"/>
    <x v="0"/>
    <n v="0"/>
    <x v="0"/>
    <x v="1"/>
  </r>
  <r>
    <x v="0"/>
    <n v="122"/>
    <n v="279117"/>
    <x v="131"/>
    <x v="7"/>
    <s v="BOTTLE"/>
    <x v="1"/>
    <x v="6"/>
    <x v="6"/>
    <n v="19.95"/>
    <n v="43"/>
    <n v="166"/>
    <n v="3.58"/>
    <n v="13.83"/>
    <n v="751.55"/>
    <n v="2901.33"/>
    <s v="-74%"/>
    <n v="0.02"/>
    <n v="0.06"/>
    <s v="-67%"/>
    <n v="8"/>
    <x v="0"/>
    <n v="0"/>
    <x v="0"/>
    <x v="0"/>
  </r>
  <r>
    <x v="0"/>
    <n v="122"/>
    <n v="668434"/>
    <x v="132"/>
    <x v="17"/>
    <s v="BOTTLE"/>
    <x v="1"/>
    <x v="2"/>
    <x v="2"/>
    <n v="24.95"/>
    <n v="43"/>
    <m/>
    <n v="3.58"/>
    <m/>
    <n v="941.81"/>
    <m/>
    <s v="-"/>
    <n v="0.02"/>
    <m/>
    <s v="-"/>
    <n v="6"/>
    <x v="7"/>
    <s v="Provence"/>
    <x v="9"/>
    <x v="1"/>
  </r>
  <r>
    <x v="0"/>
    <n v="123"/>
    <n v="498428"/>
    <x v="133"/>
    <x v="54"/>
    <s v="BOTTLE"/>
    <x v="1"/>
    <x v="10"/>
    <x v="9"/>
    <n v="19.95"/>
    <n v="42"/>
    <m/>
    <n v="3.5"/>
    <m/>
    <n v="734.07"/>
    <m/>
    <s v="-"/>
    <n v="0.02"/>
    <m/>
    <s v="-"/>
    <n v="6"/>
    <x v="0"/>
    <n v="0"/>
    <x v="0"/>
    <x v="1"/>
  </r>
  <r>
    <x v="0"/>
    <n v="124"/>
    <n v="319368"/>
    <x v="134"/>
    <x v="20"/>
    <s v="BOTTLE"/>
    <x v="1"/>
    <x v="2"/>
    <x v="2"/>
    <n v="24.95"/>
    <n v="40"/>
    <n v="114"/>
    <n v="3.33"/>
    <n v="9.5"/>
    <n v="876.11"/>
    <n v="2496.9"/>
    <s v="-65%"/>
    <n v="0.02"/>
    <n v="0.04"/>
    <s v="-50%"/>
    <n v="8"/>
    <x v="10"/>
    <s v="Rhone"/>
    <x v="5"/>
    <x v="1"/>
  </r>
  <r>
    <x v="0"/>
    <n v="124"/>
    <n v="659565"/>
    <x v="135"/>
    <x v="13"/>
    <s v="BOTTLE"/>
    <x v="1"/>
    <x v="15"/>
    <x v="14"/>
    <n v="24.95"/>
    <n v="40"/>
    <m/>
    <n v="3.33"/>
    <m/>
    <n v="876.11"/>
    <m/>
    <s v="-"/>
    <n v="0.02"/>
    <m/>
    <s v="-"/>
    <n v="3"/>
    <x v="0"/>
    <n v="0"/>
    <x v="0"/>
    <x v="1"/>
  </r>
  <r>
    <x v="0"/>
    <n v="125"/>
    <n v="493130"/>
    <x v="136"/>
    <x v="23"/>
    <s v="BOTTLE"/>
    <x v="1"/>
    <x v="19"/>
    <x v="18"/>
    <n v="21.95"/>
    <n v="38"/>
    <n v="27"/>
    <n v="3.17"/>
    <n v="2.25"/>
    <n v="731.42"/>
    <n v="519.69000000000005"/>
    <s v="41%"/>
    <n v="0.01"/>
    <n v="0.01"/>
    <s v="0%"/>
    <n v="8"/>
    <x v="0"/>
    <n v="0"/>
    <x v="0"/>
    <x v="1"/>
  </r>
  <r>
    <x v="0"/>
    <n v="125"/>
    <n v="575316"/>
    <x v="137"/>
    <x v="5"/>
    <s v="BOTTLE"/>
    <x v="1"/>
    <x v="2"/>
    <x v="2"/>
    <n v="26.95"/>
    <n v="38"/>
    <n v="248"/>
    <n v="3.17"/>
    <n v="20.67"/>
    <n v="899.56"/>
    <n v="5870.8"/>
    <s v="-85%"/>
    <n v="0.01"/>
    <n v="0.1"/>
    <s v="-90%"/>
    <n v="6"/>
    <x v="24"/>
    <s v="Provence"/>
    <x v="2"/>
    <x v="1"/>
  </r>
  <r>
    <x v="0"/>
    <n v="126"/>
    <n v="333260"/>
    <x v="138"/>
    <x v="55"/>
    <s v="BOTTLE"/>
    <x v="1"/>
    <x v="6"/>
    <x v="6"/>
    <n v="16.95"/>
    <n v="37"/>
    <n v="4"/>
    <n v="3.08"/>
    <n v="0.33"/>
    <n v="548.45000000000005"/>
    <n v="59.29"/>
    <s v="825%"/>
    <n v="0.01"/>
    <n v="0"/>
    <s v="-"/>
    <n v="7"/>
    <x v="0"/>
    <n v="0"/>
    <x v="0"/>
    <x v="0"/>
  </r>
  <r>
    <x v="0"/>
    <n v="127"/>
    <n v="53421"/>
    <x v="139"/>
    <x v="33"/>
    <s v="BOTTLE"/>
    <x v="1"/>
    <x v="6"/>
    <x v="6"/>
    <n v="15.95"/>
    <n v="35"/>
    <n v="20"/>
    <n v="2.92"/>
    <n v="1.67"/>
    <n v="487.83"/>
    <n v="278.76"/>
    <s v="75%"/>
    <n v="0.01"/>
    <n v="0.01"/>
    <s v="0%"/>
    <n v="4"/>
    <x v="0"/>
    <n v="0"/>
    <x v="0"/>
    <x v="0"/>
  </r>
  <r>
    <x v="0"/>
    <n v="128"/>
    <n v="498758"/>
    <x v="140"/>
    <x v="56"/>
    <s v="BOTTLE"/>
    <x v="1"/>
    <x v="6"/>
    <x v="6"/>
    <n v="14.95"/>
    <n v="34"/>
    <n v="24"/>
    <n v="2.83"/>
    <n v="2"/>
    <n v="443.81"/>
    <n v="313.27"/>
    <s v="42%"/>
    <n v="0.01"/>
    <n v="0.01"/>
    <s v="0%"/>
    <n v="4"/>
    <x v="0"/>
    <n v="0"/>
    <x v="0"/>
    <x v="0"/>
  </r>
  <r>
    <x v="0"/>
    <n v="129"/>
    <n v="343020"/>
    <x v="141"/>
    <x v="49"/>
    <s v="BOTTLE"/>
    <x v="1"/>
    <x v="14"/>
    <x v="13"/>
    <n v="29.95"/>
    <n v="31"/>
    <n v="28"/>
    <n v="2.58"/>
    <n v="2.33"/>
    <n v="816.15"/>
    <n v="737.17"/>
    <s v="11%"/>
    <n v="0.01"/>
    <n v="0.01"/>
    <s v="0%"/>
    <n v="6"/>
    <x v="0"/>
    <n v="0"/>
    <x v="0"/>
    <x v="1"/>
  </r>
  <r>
    <x v="0"/>
    <n v="129"/>
    <n v="668426"/>
    <x v="142"/>
    <x v="53"/>
    <s v="BOTTLE"/>
    <x v="1"/>
    <x v="2"/>
    <x v="2"/>
    <n v="18.95"/>
    <n v="31"/>
    <m/>
    <n v="2.58"/>
    <m/>
    <n v="514.38"/>
    <m/>
    <s v="-"/>
    <n v="0.01"/>
    <m/>
    <s v="-"/>
    <n v="4"/>
    <x v="23"/>
    <s v="Provence"/>
    <x v="9"/>
    <x v="1"/>
  </r>
  <r>
    <x v="0"/>
    <n v="130"/>
    <n v="71050"/>
    <x v="143"/>
    <x v="57"/>
    <s v="BOTTLE"/>
    <x v="1"/>
    <x v="17"/>
    <x v="16"/>
    <n v="13.95"/>
    <n v="30"/>
    <n v="3"/>
    <n v="2.5"/>
    <n v="0.25"/>
    <n v="365.04"/>
    <n v="36.5"/>
    <s v="900%"/>
    <n v="0.01"/>
    <n v="0"/>
    <s v="-"/>
    <n v="3"/>
    <x v="0"/>
    <n v="0"/>
    <x v="0"/>
    <x v="1"/>
  </r>
  <r>
    <x v="0"/>
    <n v="131"/>
    <n v="468652"/>
    <x v="144"/>
    <x v="17"/>
    <s v="BOTTLE"/>
    <x v="1"/>
    <x v="19"/>
    <x v="18"/>
    <n v="17.95"/>
    <n v="29"/>
    <n v="436"/>
    <n v="2.42"/>
    <n v="36.33"/>
    <n v="455.53"/>
    <n v="6848.67"/>
    <s v="-93%"/>
    <n v="0.01"/>
    <n v="0.17"/>
    <s v="-94%"/>
    <n v="4"/>
    <x v="0"/>
    <n v="0"/>
    <x v="0"/>
    <x v="1"/>
  </r>
  <r>
    <x v="0"/>
    <n v="132"/>
    <n v="469338"/>
    <x v="145"/>
    <x v="58"/>
    <s v="BOTTLE"/>
    <x v="1"/>
    <x v="6"/>
    <x v="6"/>
    <n v="15.95"/>
    <n v="27"/>
    <n v="45"/>
    <n v="2.25"/>
    <n v="3.75"/>
    <n v="376.33"/>
    <n v="627.21"/>
    <s v="-40%"/>
    <n v="0.01"/>
    <n v="0.02"/>
    <s v="-50%"/>
    <n v="6"/>
    <x v="0"/>
    <n v="0"/>
    <x v="0"/>
    <x v="0"/>
  </r>
  <r>
    <x v="0"/>
    <n v="132"/>
    <n v="650655"/>
    <x v="146"/>
    <x v="46"/>
    <s v="BOTTLE"/>
    <x v="1"/>
    <x v="6"/>
    <x v="6"/>
    <n v="17.95"/>
    <n v="27"/>
    <m/>
    <n v="2.25"/>
    <m/>
    <n v="424.12"/>
    <m/>
    <s v="-"/>
    <n v="0.01"/>
    <m/>
    <s v="-"/>
    <n v="5"/>
    <x v="0"/>
    <n v="0"/>
    <x v="0"/>
    <x v="0"/>
  </r>
  <r>
    <x v="0"/>
    <n v="133"/>
    <n v="667311"/>
    <x v="147"/>
    <x v="7"/>
    <s v="BOTTLE"/>
    <x v="1"/>
    <x v="2"/>
    <x v="2"/>
    <n v="13.95"/>
    <n v="26"/>
    <m/>
    <n v="2.17"/>
    <m/>
    <n v="316.37"/>
    <m/>
    <s v="-"/>
    <n v="0.01"/>
    <m/>
    <s v="-"/>
    <n v="1"/>
    <x v="25"/>
    <s v="Midi"/>
    <x v="11"/>
    <x v="1"/>
  </r>
  <r>
    <x v="0"/>
    <n v="134"/>
    <n v="450767"/>
    <x v="148"/>
    <x v="26"/>
    <s v="BOTTLE"/>
    <x v="1"/>
    <x v="2"/>
    <x v="2"/>
    <n v="23.75"/>
    <n v="25"/>
    <n v="239"/>
    <n v="2.08"/>
    <n v="19.920000000000002"/>
    <n v="521.02"/>
    <n v="4980.93"/>
    <s v="-90%"/>
    <n v="0.01"/>
    <n v="0.09"/>
    <s v="-89%"/>
    <n v="3"/>
    <x v="5"/>
    <s v="Provence"/>
    <x v="12"/>
    <x v="1"/>
  </r>
  <r>
    <x v="0"/>
    <n v="134"/>
    <n v="668376"/>
    <x v="149"/>
    <x v="59"/>
    <s v="BOTTLE"/>
    <x v="1"/>
    <x v="14"/>
    <x v="13"/>
    <n v="27.95"/>
    <n v="25"/>
    <m/>
    <n v="2.08"/>
    <m/>
    <n v="613.94000000000005"/>
    <m/>
    <s v="-"/>
    <n v="0.01"/>
    <m/>
    <s v="-"/>
    <n v="2"/>
    <x v="0"/>
    <n v="0"/>
    <x v="0"/>
    <x v="1"/>
  </r>
  <r>
    <x v="0"/>
    <n v="135"/>
    <n v="74617"/>
    <x v="150"/>
    <x v="17"/>
    <s v="BOTTLE"/>
    <x v="1"/>
    <x v="2"/>
    <x v="2"/>
    <n v="51.95"/>
    <n v="24"/>
    <n v="33"/>
    <n v="2"/>
    <n v="2.75"/>
    <n v="1099.1199999999999"/>
    <n v="1511.28"/>
    <s v="-27%"/>
    <n v="0.01"/>
    <n v="0.01"/>
    <s v="0%"/>
    <n v="4"/>
    <x v="21"/>
    <s v="Provence"/>
    <x v="2"/>
    <x v="1"/>
  </r>
  <r>
    <x v="0"/>
    <n v="135"/>
    <n v="558510"/>
    <x v="151"/>
    <x v="48"/>
    <s v="BOTTLE"/>
    <x v="1"/>
    <x v="14"/>
    <x v="13"/>
    <n v="18.95"/>
    <n v="24"/>
    <n v="17"/>
    <n v="2"/>
    <n v="1.42"/>
    <n v="398.23"/>
    <n v="282.08"/>
    <s v="41%"/>
    <n v="0.01"/>
    <n v="0.01"/>
    <s v="0%"/>
    <n v="3"/>
    <x v="0"/>
    <n v="0"/>
    <x v="0"/>
    <x v="1"/>
  </r>
  <r>
    <x v="0"/>
    <n v="136"/>
    <n v="562728"/>
    <x v="152"/>
    <x v="39"/>
    <s v="BOTTLE"/>
    <x v="1"/>
    <x v="2"/>
    <x v="2"/>
    <n v="18.95"/>
    <n v="22"/>
    <n v="38"/>
    <n v="1.83"/>
    <n v="3.17"/>
    <n v="365.04"/>
    <n v="630.53"/>
    <s v="-42%"/>
    <n v="0.01"/>
    <n v="0.01"/>
    <s v="0%"/>
    <n v="3"/>
    <x v="7"/>
    <s v="Provence"/>
    <x v="6"/>
    <x v="1"/>
  </r>
  <r>
    <x v="0"/>
    <n v="137"/>
    <n v="521260"/>
    <x v="153"/>
    <x v="60"/>
    <s v="BOTTLE"/>
    <x v="1"/>
    <x v="6"/>
    <x v="6"/>
    <n v="18.95"/>
    <n v="21"/>
    <n v="9"/>
    <n v="1.75"/>
    <n v="0.75"/>
    <n v="348.45"/>
    <n v="149.34"/>
    <s v="133%"/>
    <n v="0.01"/>
    <n v="0"/>
    <s v="-"/>
    <n v="2"/>
    <x v="0"/>
    <n v="0"/>
    <x v="0"/>
    <x v="0"/>
  </r>
  <r>
    <x v="0"/>
    <n v="138"/>
    <n v="668699"/>
    <x v="154"/>
    <x v="30"/>
    <s v="BOTTLE"/>
    <x v="1"/>
    <x v="2"/>
    <x v="2"/>
    <n v="13.95"/>
    <n v="19"/>
    <m/>
    <n v="1.58"/>
    <m/>
    <n v="231.19"/>
    <m/>
    <s v="-"/>
    <n v="0.01"/>
    <m/>
    <s v="-"/>
    <n v="3"/>
    <x v="26"/>
    <s v="Languedoc"/>
    <x v="13"/>
    <x v="1"/>
  </r>
  <r>
    <x v="0"/>
    <n v="139"/>
    <n v="155515"/>
    <x v="155"/>
    <x v="61"/>
    <s v="BOTTLE"/>
    <x v="1"/>
    <x v="2"/>
    <x v="2"/>
    <n v="14.95"/>
    <n v="18"/>
    <m/>
    <n v="1.5"/>
    <m/>
    <n v="234.96"/>
    <m/>
    <s v="-"/>
    <n v="0.01"/>
    <m/>
    <s v="-"/>
    <n v="4"/>
    <x v="20"/>
    <s v="France"/>
    <x v="14"/>
    <x v="1"/>
  </r>
  <r>
    <x v="0"/>
    <n v="139"/>
    <n v="632513"/>
    <x v="156"/>
    <x v="41"/>
    <s v="BOTTLE"/>
    <x v="1"/>
    <x v="4"/>
    <x v="4"/>
    <n v="8"/>
    <n v="18"/>
    <m/>
    <n v="1.5"/>
    <m/>
    <n v="124.25"/>
    <m/>
    <s v="-"/>
    <n v="0.01"/>
    <m/>
    <s v="-"/>
    <n v="12"/>
    <x v="0"/>
    <n v="0"/>
    <x v="0"/>
    <x v="0"/>
  </r>
  <r>
    <x v="0"/>
    <n v="140"/>
    <n v="119453"/>
    <x v="157"/>
    <x v="62"/>
    <s v="BOTTLE"/>
    <x v="1"/>
    <x v="2"/>
    <x v="2"/>
    <n v="22.95"/>
    <n v="16"/>
    <n v="562"/>
    <n v="1.33"/>
    <n v="46.83"/>
    <n v="322.12"/>
    <n v="11314.6"/>
    <s v="-97%"/>
    <n v="0.01"/>
    <n v="0.22"/>
    <s v="-95%"/>
    <n v="3"/>
    <x v="27"/>
    <s v="Provence"/>
    <x v="12"/>
    <x v="1"/>
  </r>
  <r>
    <x v="0"/>
    <n v="141"/>
    <n v="48819"/>
    <x v="158"/>
    <x v="63"/>
    <s v="BOTTLE"/>
    <x v="1"/>
    <x v="6"/>
    <x v="6"/>
    <n v="15.95"/>
    <n v="15"/>
    <n v="73"/>
    <n v="1.25"/>
    <n v="6.08"/>
    <n v="209.07"/>
    <n v="1017.48"/>
    <s v="-79%"/>
    <n v="0.01"/>
    <n v="0.03"/>
    <s v="-67%"/>
    <n v="2"/>
    <x v="0"/>
    <n v="0"/>
    <x v="0"/>
    <x v="0"/>
  </r>
  <r>
    <x v="0"/>
    <n v="141"/>
    <n v="490987"/>
    <x v="159"/>
    <x v="5"/>
    <s v="BOTTLE"/>
    <x v="1"/>
    <x v="15"/>
    <x v="14"/>
    <n v="17.95"/>
    <n v="15"/>
    <m/>
    <n v="1.25"/>
    <m/>
    <n v="235.62"/>
    <m/>
    <s v="-"/>
    <n v="0.01"/>
    <m/>
    <s v="-"/>
    <n v="1"/>
    <x v="0"/>
    <n v="0"/>
    <x v="0"/>
    <x v="1"/>
  </r>
  <r>
    <x v="0"/>
    <n v="141"/>
    <n v="556142"/>
    <x v="160"/>
    <x v="6"/>
    <s v="BOTTLE"/>
    <x v="1"/>
    <x v="15"/>
    <x v="14"/>
    <n v="18.95"/>
    <n v="15"/>
    <n v="1"/>
    <n v="1.25"/>
    <n v="0.08"/>
    <n v="248.89"/>
    <n v="16.59"/>
    <s v="1,400%"/>
    <n v="0.01"/>
    <n v="0"/>
    <s v="-"/>
    <n v="2"/>
    <x v="0"/>
    <n v="0"/>
    <x v="0"/>
    <x v="1"/>
  </r>
  <r>
    <x v="0"/>
    <n v="142"/>
    <n v="557900"/>
    <x v="161"/>
    <x v="28"/>
    <s v="BOTTLE"/>
    <x v="1"/>
    <x v="2"/>
    <x v="2"/>
    <n v="17.95"/>
    <n v="14"/>
    <n v="10"/>
    <n v="1.17"/>
    <n v="0.83"/>
    <n v="219.91"/>
    <n v="157.08000000000001"/>
    <s v="40%"/>
    <n v="0.01"/>
    <n v="0"/>
    <s v="-"/>
    <n v="3"/>
    <x v="28"/>
    <s v="Cotes Du Rousillon"/>
    <x v="15"/>
    <x v="1"/>
  </r>
  <r>
    <x v="0"/>
    <n v="142"/>
    <n v="649863"/>
    <x v="162"/>
    <x v="53"/>
    <s v="BOTTLE"/>
    <x v="1"/>
    <x v="6"/>
    <x v="6"/>
    <n v="16.95"/>
    <n v="14"/>
    <m/>
    <n v="1.17"/>
    <m/>
    <n v="207.52"/>
    <m/>
    <s v="-"/>
    <n v="0.01"/>
    <m/>
    <s v="-"/>
    <n v="3"/>
    <x v="0"/>
    <n v="0"/>
    <x v="0"/>
    <x v="0"/>
  </r>
  <r>
    <x v="0"/>
    <n v="142"/>
    <n v="668442"/>
    <x v="163"/>
    <x v="26"/>
    <s v="BOTTLE"/>
    <x v="1"/>
    <x v="18"/>
    <x v="17"/>
    <n v="19.95"/>
    <n v="14"/>
    <m/>
    <n v="1.17"/>
    <m/>
    <n v="244.69"/>
    <m/>
    <s v="-"/>
    <n v="0.01"/>
    <m/>
    <s v="-"/>
    <n v="3"/>
    <x v="0"/>
    <n v="0"/>
    <x v="0"/>
    <x v="1"/>
  </r>
  <r>
    <x v="0"/>
    <n v="142"/>
    <n v="719062"/>
    <x v="164"/>
    <x v="6"/>
    <s v="BOTTLE"/>
    <x v="1"/>
    <x v="2"/>
    <x v="2"/>
    <n v="15.95"/>
    <n v="14"/>
    <n v="142"/>
    <n v="1.17"/>
    <n v="11.83"/>
    <n v="195.13"/>
    <n v="1979.2"/>
    <s v="-90%"/>
    <n v="0.01"/>
    <n v="0.06"/>
    <s v="-83%"/>
    <n v="2"/>
    <x v="3"/>
    <s v="Rhone"/>
    <x v="3"/>
    <x v="1"/>
  </r>
  <r>
    <x v="0"/>
    <n v="143"/>
    <n v="491050"/>
    <x v="165"/>
    <x v="64"/>
    <s v="BOTTLE"/>
    <x v="1"/>
    <x v="6"/>
    <x v="6"/>
    <n v="16.95"/>
    <n v="13"/>
    <n v="26"/>
    <n v="1.08"/>
    <n v="2.17"/>
    <n v="192.7"/>
    <n v="385.4"/>
    <s v="-50%"/>
    <n v="0"/>
    <n v="0.01"/>
    <s v="-100%"/>
    <n v="3"/>
    <x v="0"/>
    <n v="0"/>
    <x v="0"/>
    <x v="0"/>
  </r>
  <r>
    <x v="0"/>
    <n v="143"/>
    <n v="667337"/>
    <x v="166"/>
    <x v="3"/>
    <s v="BOTTLE"/>
    <x v="1"/>
    <x v="2"/>
    <x v="2"/>
    <n v="29.95"/>
    <n v="13"/>
    <m/>
    <n v="1.08"/>
    <m/>
    <n v="342.26"/>
    <m/>
    <s v="-"/>
    <n v="0"/>
    <m/>
    <s v="-"/>
    <n v="1"/>
    <x v="1"/>
    <s v="Languedoc"/>
    <x v="13"/>
    <x v="1"/>
  </r>
  <r>
    <x v="0"/>
    <n v="144"/>
    <n v="451906"/>
    <x v="167"/>
    <x v="3"/>
    <s v="BOTTLE"/>
    <x v="1"/>
    <x v="2"/>
    <x v="2"/>
    <n v="22.95"/>
    <n v="12"/>
    <n v="19"/>
    <n v="1"/>
    <n v="1.58"/>
    <n v="241.59"/>
    <n v="382.52"/>
    <s v="-37%"/>
    <n v="0"/>
    <n v="0.01"/>
    <s v="-100%"/>
    <n v="2"/>
    <x v="29"/>
    <s v="Provence"/>
    <x v="9"/>
    <x v="1"/>
  </r>
  <r>
    <x v="0"/>
    <n v="145"/>
    <n v="557611"/>
    <x v="168"/>
    <x v="1"/>
    <s v="BOTTLE"/>
    <x v="1"/>
    <x v="14"/>
    <x v="13"/>
    <n v="27.95"/>
    <n v="11"/>
    <n v="265"/>
    <n v="0.92"/>
    <n v="22.08"/>
    <n v="270.13"/>
    <n v="6507.74"/>
    <s v="-96%"/>
    <n v="0"/>
    <n v="0.1"/>
    <s v="-100%"/>
    <n v="3"/>
    <x v="0"/>
    <n v="0"/>
    <x v="0"/>
    <x v="1"/>
  </r>
  <r>
    <x v="0"/>
    <n v="146"/>
    <n v="13006"/>
    <x v="169"/>
    <x v="26"/>
    <s v="BOTTLE"/>
    <x v="1"/>
    <x v="2"/>
    <x v="2"/>
    <n v="26"/>
    <n v="10"/>
    <m/>
    <n v="0.83"/>
    <m/>
    <n v="228.32"/>
    <m/>
    <s v="-"/>
    <n v="0"/>
    <m/>
    <s v="-"/>
    <n v="1"/>
    <x v="7"/>
    <s v="Provence"/>
    <x v="6"/>
    <x v="1"/>
  </r>
  <r>
    <x v="0"/>
    <n v="146"/>
    <n v="63982"/>
    <x v="170"/>
    <x v="65"/>
    <s v="BOTTLE"/>
    <x v="1"/>
    <x v="6"/>
    <x v="6"/>
    <n v="18.95"/>
    <n v="10"/>
    <n v="30"/>
    <n v="0.83"/>
    <n v="2.5"/>
    <n v="165.93"/>
    <n v="497.79"/>
    <s v="-67%"/>
    <n v="0"/>
    <n v="0.01"/>
    <s v="-100%"/>
    <n v="3"/>
    <x v="0"/>
    <n v="0"/>
    <x v="0"/>
    <x v="0"/>
  </r>
  <r>
    <x v="0"/>
    <n v="146"/>
    <n v="177840"/>
    <x v="171"/>
    <x v="66"/>
    <s v="BOTTLE"/>
    <x v="1"/>
    <x v="6"/>
    <x v="6"/>
    <n v="14.95"/>
    <n v="10"/>
    <n v="48"/>
    <n v="0.83"/>
    <n v="4"/>
    <n v="130.53"/>
    <n v="626.54999999999995"/>
    <s v="-79%"/>
    <n v="0"/>
    <n v="0.02"/>
    <s v="-100%"/>
    <n v="2"/>
    <x v="0"/>
    <n v="0"/>
    <x v="0"/>
    <x v="0"/>
  </r>
  <r>
    <x v="0"/>
    <n v="147"/>
    <n v="10557"/>
    <x v="172"/>
    <x v="26"/>
    <s v="BOTTLE"/>
    <x v="1"/>
    <x v="2"/>
    <x v="2"/>
    <n v="26.95"/>
    <n v="8"/>
    <m/>
    <n v="0.67"/>
    <m/>
    <n v="189.38"/>
    <m/>
    <s v="-"/>
    <n v="0"/>
    <m/>
    <s v="-"/>
    <n v="3"/>
    <x v="7"/>
    <s v="Provence"/>
    <x v="6"/>
    <x v="1"/>
  </r>
  <r>
    <x v="0"/>
    <n v="147"/>
    <n v="336461"/>
    <x v="173"/>
    <x v="1"/>
    <s v="BOTTLE"/>
    <x v="1"/>
    <x v="6"/>
    <x v="6"/>
    <n v="12.25"/>
    <n v="8"/>
    <n v="3"/>
    <n v="0.67"/>
    <n v="0.25"/>
    <n v="85.31"/>
    <n v="31.99"/>
    <s v="167%"/>
    <n v="0"/>
    <n v="0"/>
    <s v="-"/>
    <n v="4"/>
    <x v="0"/>
    <n v="0"/>
    <x v="0"/>
    <x v="0"/>
  </r>
  <r>
    <x v="0"/>
    <n v="147"/>
    <n v="414227"/>
    <x v="174"/>
    <x v="0"/>
    <s v="BOTTLE"/>
    <x v="1"/>
    <x v="6"/>
    <x v="6"/>
    <n v="29.95"/>
    <n v="8"/>
    <n v="105"/>
    <n v="0.67"/>
    <n v="8.75"/>
    <n v="210.62"/>
    <n v="2764.38"/>
    <s v="-92%"/>
    <n v="0"/>
    <n v="0.04"/>
    <s v="-100%"/>
    <n v="2"/>
    <x v="0"/>
    <n v="0"/>
    <x v="0"/>
    <x v="0"/>
  </r>
  <r>
    <x v="0"/>
    <n v="147"/>
    <n v="490870"/>
    <x v="175"/>
    <x v="6"/>
    <s v="BOTTLE"/>
    <x v="2"/>
    <x v="2"/>
    <x v="2"/>
    <n v="48.95"/>
    <n v="4"/>
    <m/>
    <n v="0.67"/>
    <m/>
    <n v="172.57"/>
    <m/>
    <s v="-"/>
    <n v="0"/>
    <m/>
    <s v="-"/>
    <n v="1"/>
    <x v="3"/>
    <s v="Provence"/>
    <x v="2"/>
    <x v="1"/>
  </r>
  <r>
    <x v="0"/>
    <n v="147"/>
    <n v="668459"/>
    <x v="176"/>
    <x v="67"/>
    <s v="BOTTLE"/>
    <x v="1"/>
    <x v="10"/>
    <x v="9"/>
    <n v="16.95"/>
    <n v="8"/>
    <m/>
    <n v="0.67"/>
    <m/>
    <n v="118.58"/>
    <m/>
    <s v="-"/>
    <n v="0"/>
    <m/>
    <s v="-"/>
    <n v="1"/>
    <x v="0"/>
    <n v="0"/>
    <x v="0"/>
    <x v="1"/>
  </r>
  <r>
    <x v="0"/>
    <n v="148"/>
    <n v="493155"/>
    <x v="177"/>
    <x v="68"/>
    <s v="BOTTLE"/>
    <x v="1"/>
    <x v="14"/>
    <x v="13"/>
    <n v="24.95"/>
    <n v="7"/>
    <n v="28"/>
    <n v="0.57999999999999996"/>
    <n v="2.33"/>
    <n v="153.32"/>
    <n v="613.27"/>
    <s v="-75%"/>
    <n v="0"/>
    <n v="0.01"/>
    <s v="-100%"/>
    <n v="2"/>
    <x v="0"/>
    <n v="0"/>
    <x v="0"/>
    <x v="1"/>
  </r>
  <r>
    <x v="0"/>
    <n v="149"/>
    <n v="10481"/>
    <x v="178"/>
    <x v="17"/>
    <s v="BOTTLE"/>
    <x v="2"/>
    <x v="2"/>
    <x v="2"/>
    <n v="64.95"/>
    <n v="3"/>
    <m/>
    <n v="0.5"/>
    <m/>
    <n v="171.9"/>
    <m/>
    <s v="-"/>
    <n v="0"/>
    <m/>
    <s v="-"/>
    <n v="1"/>
    <x v="21"/>
    <s v="Provence"/>
    <x v="6"/>
    <x v="1"/>
  </r>
  <r>
    <x v="0"/>
    <n v="149"/>
    <n v="168237"/>
    <x v="179"/>
    <x v="69"/>
    <s v="BOTTLE"/>
    <x v="1"/>
    <x v="17"/>
    <x v="16"/>
    <n v="14.95"/>
    <n v="6"/>
    <n v="267"/>
    <n v="0.5"/>
    <n v="22.25"/>
    <n v="78.319999999999993"/>
    <n v="3485.18"/>
    <s v="-98%"/>
    <n v="0"/>
    <n v="0.1"/>
    <s v="-100%"/>
    <n v="2"/>
    <x v="0"/>
    <n v="0"/>
    <x v="0"/>
    <x v="1"/>
  </r>
  <r>
    <x v="0"/>
    <n v="150"/>
    <n v="10839"/>
    <x v="180"/>
    <x v="70"/>
    <s v="BOTTLE"/>
    <x v="5"/>
    <x v="14"/>
    <x v="13"/>
    <n v="9.9499999999999993"/>
    <n v="23"/>
    <m/>
    <n v="0.48"/>
    <m/>
    <n v="200.49"/>
    <m/>
    <s v="-"/>
    <n v="0"/>
    <m/>
    <s v="-"/>
    <n v="3"/>
    <x v="0"/>
    <n v="0"/>
    <x v="0"/>
    <x v="1"/>
  </r>
  <r>
    <x v="0"/>
    <n v="151"/>
    <n v="450825"/>
    <x v="181"/>
    <x v="5"/>
    <s v="BOTTLE"/>
    <x v="1"/>
    <x v="2"/>
    <x v="2"/>
    <n v="17.95"/>
    <n v="5"/>
    <n v="747"/>
    <n v="0.42"/>
    <n v="62.25"/>
    <n v="78.540000000000006"/>
    <n v="11733.85"/>
    <s v="-99%"/>
    <n v="0"/>
    <n v="0.28999999999999998"/>
    <s v="-100%"/>
    <n v="2"/>
    <x v="30"/>
    <s v="Provence"/>
    <x v="2"/>
    <x v="1"/>
  </r>
  <r>
    <x v="0"/>
    <n v="151"/>
    <n v="451385"/>
    <x v="182"/>
    <x v="71"/>
    <s v="BOTTLE"/>
    <x v="1"/>
    <x v="13"/>
    <x v="12"/>
    <n v="13.95"/>
    <n v="5"/>
    <n v="1"/>
    <n v="0.42"/>
    <n v="0.08"/>
    <n v="60.84"/>
    <n v="12.17"/>
    <s v="400%"/>
    <n v="0"/>
    <n v="0"/>
    <s v="-"/>
    <n v="1"/>
    <x v="0"/>
    <n v="0"/>
    <x v="0"/>
    <x v="1"/>
  </r>
  <r>
    <x v="0"/>
    <n v="152"/>
    <n v="450809"/>
    <x v="183"/>
    <x v="72"/>
    <s v="BOTTLE"/>
    <x v="1"/>
    <x v="2"/>
    <x v="2"/>
    <n v="15.95"/>
    <n v="4"/>
    <n v="156"/>
    <n v="0.33"/>
    <n v="13"/>
    <n v="55.75"/>
    <n v="2174.34"/>
    <s v="-97%"/>
    <n v="0"/>
    <n v="0.06"/>
    <s v="-100%"/>
    <n v="1"/>
    <x v="31"/>
    <s v="Midi"/>
    <x v="1"/>
    <x v="1"/>
  </r>
  <r>
    <x v="0"/>
    <n v="152"/>
    <n v="490888"/>
    <x v="184"/>
    <x v="17"/>
    <s v="BOTTLE"/>
    <x v="2"/>
    <x v="2"/>
    <x v="2"/>
    <n v="112.95"/>
    <n v="2"/>
    <m/>
    <n v="0.33"/>
    <m/>
    <n v="199.56"/>
    <m/>
    <s v="-"/>
    <n v="0"/>
    <m/>
    <s v="-"/>
    <n v="1"/>
    <x v="21"/>
    <s v="Provence"/>
    <x v="2"/>
    <x v="1"/>
  </r>
  <r>
    <x v="0"/>
    <n v="152"/>
    <n v="556241"/>
    <x v="185"/>
    <x v="7"/>
    <s v="BOTTLE"/>
    <x v="1"/>
    <x v="2"/>
    <x v="2"/>
    <n v="17.95"/>
    <n v="4"/>
    <n v="450"/>
    <n v="0.33"/>
    <n v="37.5"/>
    <n v="62.83"/>
    <n v="7068.58"/>
    <s v="-99%"/>
    <n v="0"/>
    <n v="0.17"/>
    <s v="-100%"/>
    <n v="2"/>
    <x v="32"/>
    <s v="Languedoc"/>
    <x v="13"/>
    <x v="1"/>
  </r>
  <r>
    <x v="0"/>
    <n v="152"/>
    <n v="556316"/>
    <x v="186"/>
    <x v="11"/>
    <s v="BOTTLE"/>
    <x v="2"/>
    <x v="2"/>
    <x v="2"/>
    <n v="37.25"/>
    <n v="2"/>
    <n v="47"/>
    <n v="0.33"/>
    <n v="7.83"/>
    <n v="65.58"/>
    <n v="1541.02"/>
    <s v="-96%"/>
    <n v="0"/>
    <n v="0.04"/>
    <s v="-100%"/>
    <n v="1"/>
    <x v="13"/>
    <s v="Provence"/>
    <x v="2"/>
    <x v="1"/>
  </r>
  <r>
    <x v="0"/>
    <n v="152"/>
    <n v="557884"/>
    <x v="187"/>
    <x v="73"/>
    <s v="BOTTLE"/>
    <x v="1"/>
    <x v="2"/>
    <x v="2"/>
    <n v="24.75"/>
    <n v="4"/>
    <n v="257"/>
    <n v="0.33"/>
    <n v="21.42"/>
    <n v="86.9"/>
    <n v="5583.5"/>
    <s v="-98%"/>
    <n v="0"/>
    <n v="0.1"/>
    <s v="-100%"/>
    <n v="4"/>
    <x v="7"/>
    <s v="Provence"/>
    <x v="12"/>
    <x v="1"/>
  </r>
  <r>
    <x v="0"/>
    <n v="152"/>
    <n v="649657"/>
    <x v="188"/>
    <x v="20"/>
    <s v="BOTTLE"/>
    <x v="2"/>
    <x v="6"/>
    <x v="6"/>
    <n v="40.950000000000003"/>
    <n v="2"/>
    <m/>
    <n v="0.33"/>
    <m/>
    <n v="72.12"/>
    <m/>
    <s v="-"/>
    <n v="0"/>
    <m/>
    <s v="-"/>
    <n v="1"/>
    <x v="0"/>
    <n v="0"/>
    <x v="0"/>
    <x v="0"/>
  </r>
  <r>
    <x v="0"/>
    <n v="153"/>
    <n v="557371"/>
    <x v="189"/>
    <x v="12"/>
    <s v="BOTTLE"/>
    <x v="1"/>
    <x v="2"/>
    <x v="2"/>
    <n v="17.75"/>
    <n v="3"/>
    <n v="420"/>
    <n v="0.25"/>
    <n v="35"/>
    <n v="46.59"/>
    <n v="6523.01"/>
    <s v="-99%"/>
    <n v="0"/>
    <n v="0.16"/>
    <s v="-100%"/>
    <n v="1"/>
    <x v="33"/>
    <s v="Provence"/>
    <x v="2"/>
    <x v="1"/>
  </r>
  <r>
    <x v="0"/>
    <n v="154"/>
    <n v="486431"/>
    <x v="190"/>
    <x v="2"/>
    <s v="CAN"/>
    <x v="4"/>
    <x v="7"/>
    <x v="3"/>
    <n v="3.45"/>
    <n v="7"/>
    <n v="2443"/>
    <n v="0.19"/>
    <n v="67.86"/>
    <n v="20.75"/>
    <n v="7242.52"/>
    <s v="-100%"/>
    <n v="0"/>
    <n v="0.32"/>
    <s v="-100%"/>
    <n v="3"/>
    <x v="0"/>
    <n v="0"/>
    <x v="0"/>
    <x v="0"/>
  </r>
  <r>
    <x v="0"/>
    <n v="154"/>
    <n v="546077"/>
    <x v="191"/>
    <x v="2"/>
    <s v="CAN"/>
    <x v="4"/>
    <x v="1"/>
    <x v="1"/>
    <n v="3.95"/>
    <n v="7"/>
    <n v="4378"/>
    <n v="0.19"/>
    <n v="121.61"/>
    <n v="23.85"/>
    <n v="14916.19"/>
    <s v="-100%"/>
    <n v="0"/>
    <n v="0.56999999999999995"/>
    <s v="-100%"/>
    <n v="1"/>
    <x v="0"/>
    <n v="0"/>
    <x v="0"/>
    <x v="0"/>
  </r>
  <r>
    <x v="0"/>
    <n v="155"/>
    <n v="30445"/>
    <x v="192"/>
    <x v="20"/>
    <s v="BOTTLE"/>
    <x v="1"/>
    <x v="13"/>
    <x v="12"/>
    <n v="13.95"/>
    <n v="2"/>
    <n v="12"/>
    <n v="0.17"/>
    <n v="1"/>
    <n v="24.34"/>
    <n v="146.02000000000001"/>
    <s v="-83%"/>
    <n v="0"/>
    <n v="0"/>
    <s v="-"/>
    <n v="1"/>
    <x v="0"/>
    <n v="0"/>
    <x v="0"/>
    <x v="1"/>
  </r>
  <r>
    <x v="0"/>
    <n v="155"/>
    <n v="377267"/>
    <x v="193"/>
    <x v="17"/>
    <s v="BOTTLE"/>
    <x v="1"/>
    <x v="15"/>
    <x v="14"/>
    <n v="15.95"/>
    <n v="2"/>
    <n v="728"/>
    <n v="0.17"/>
    <n v="60.67"/>
    <n v="27.88"/>
    <n v="10146.9"/>
    <s v="-100%"/>
    <n v="0"/>
    <n v="0.28000000000000003"/>
    <s v="-100%"/>
    <n v="2"/>
    <x v="0"/>
    <n v="0"/>
    <x v="0"/>
    <x v="1"/>
  </r>
  <r>
    <x v="0"/>
    <n v="155"/>
    <n v="445627"/>
    <x v="194"/>
    <x v="41"/>
    <s v="BOTTLE"/>
    <x v="1"/>
    <x v="8"/>
    <x v="7"/>
    <n v="10.95"/>
    <n v="2"/>
    <n v="80"/>
    <n v="0.17"/>
    <n v="6.67"/>
    <n v="19.03"/>
    <n v="761.06"/>
    <s v="-98%"/>
    <n v="0"/>
    <n v="0.03"/>
    <s v="-100%"/>
    <n v="1"/>
    <x v="0"/>
    <n v="0"/>
    <x v="0"/>
    <x v="0"/>
  </r>
  <r>
    <x v="0"/>
    <n v="155"/>
    <n v="451138"/>
    <x v="195"/>
    <x v="3"/>
    <s v="BOTTLE"/>
    <x v="2"/>
    <x v="2"/>
    <x v="2"/>
    <n v="32.950000000000003"/>
    <n v="1"/>
    <n v="113"/>
    <n v="0.17"/>
    <n v="18.829999999999998"/>
    <n v="28.98"/>
    <n v="3275"/>
    <s v="-99%"/>
    <n v="0"/>
    <n v="0.09"/>
    <s v="-100%"/>
    <n v="1"/>
    <x v="1"/>
    <s v="Midi"/>
    <x v="1"/>
    <x v="1"/>
  </r>
  <r>
    <x v="0"/>
    <n v="155"/>
    <n v="490904"/>
    <x v="196"/>
    <x v="3"/>
    <s v="BOTTLE"/>
    <x v="2"/>
    <x v="2"/>
    <x v="2"/>
    <n v="34.25"/>
    <n v="1"/>
    <n v="43"/>
    <n v="0.17"/>
    <n v="7.17"/>
    <n v="30.13"/>
    <n v="1295.71"/>
    <s v="-98%"/>
    <n v="0"/>
    <n v="0.03"/>
    <s v="-100%"/>
    <n v="1"/>
    <x v="29"/>
    <s v="Provence"/>
    <x v="9"/>
    <x v="1"/>
  </r>
  <r>
    <x v="0"/>
    <n v="155"/>
    <n v="556126"/>
    <x v="197"/>
    <x v="74"/>
    <s v="BOTTLE"/>
    <x v="1"/>
    <x v="2"/>
    <x v="2"/>
    <n v="17.95"/>
    <n v="2"/>
    <n v="475"/>
    <n v="0.17"/>
    <n v="39.58"/>
    <n v="31.42"/>
    <n v="7461.28"/>
    <s v="-100%"/>
    <n v="0"/>
    <n v="0.18"/>
    <s v="-100%"/>
    <n v="1"/>
    <x v="34"/>
    <s v="Beaujolais"/>
    <x v="16"/>
    <x v="1"/>
  </r>
  <r>
    <x v="0"/>
    <n v="155"/>
    <n v="556233"/>
    <x v="198"/>
    <x v="48"/>
    <s v="BOTTLE"/>
    <x v="1"/>
    <x v="2"/>
    <x v="2"/>
    <n v="25.95"/>
    <n v="2"/>
    <n v="543"/>
    <n v="0.17"/>
    <n v="45.25"/>
    <n v="45.58"/>
    <n v="12373.67"/>
    <s v="-100%"/>
    <n v="0"/>
    <n v="0.21"/>
    <s v="-100%"/>
    <n v="1"/>
    <x v="19"/>
    <s v="Rhone"/>
    <x v="3"/>
    <x v="1"/>
  </r>
  <r>
    <x v="0"/>
    <n v="155"/>
    <n v="575324"/>
    <x v="199"/>
    <x v="26"/>
    <s v="BOTTLE"/>
    <x v="1"/>
    <x v="15"/>
    <x v="14"/>
    <n v="35.950000000000003"/>
    <n v="2"/>
    <m/>
    <n v="0.17"/>
    <m/>
    <n v="63.27"/>
    <m/>
    <s v="-"/>
    <n v="0"/>
    <m/>
    <s v="-"/>
    <n v="1"/>
    <x v="0"/>
    <n v="0"/>
    <x v="0"/>
    <x v="1"/>
  </r>
  <r>
    <x v="0"/>
    <n v="155"/>
    <n v="619809"/>
    <x v="200"/>
    <x v="1"/>
    <s v="BOTTLE"/>
    <x v="2"/>
    <x v="0"/>
    <x v="0"/>
    <n v="8.9499999999999993"/>
    <n v="1"/>
    <n v="-1"/>
    <n v="0.17"/>
    <n v="-0.17"/>
    <n v="7.74"/>
    <n v="-7.74"/>
    <s v="-"/>
    <n v="0"/>
    <n v="0"/>
    <s v="-"/>
    <n v="1"/>
    <x v="0"/>
    <n v="0"/>
    <x v="0"/>
    <x v="0"/>
  </r>
  <r>
    <x v="0"/>
    <n v="155"/>
    <n v="639971"/>
    <x v="201"/>
    <x v="4"/>
    <s v="BOTTLE"/>
    <x v="1"/>
    <x v="7"/>
    <x v="3"/>
    <n v="7.95"/>
    <n v="2"/>
    <m/>
    <n v="0.17"/>
    <m/>
    <n v="13.72"/>
    <m/>
    <s v="-"/>
    <n v="0"/>
    <m/>
    <s v="-"/>
    <n v="7"/>
    <x v="0"/>
    <n v="0"/>
    <x v="0"/>
    <x v="0"/>
  </r>
  <r>
    <x v="0"/>
    <n v="156"/>
    <n v="10931"/>
    <x v="202"/>
    <x v="26"/>
    <s v="BOTTLE"/>
    <x v="1"/>
    <x v="2"/>
    <x v="2"/>
    <n v="22.95"/>
    <n v="1"/>
    <m/>
    <n v="0.08"/>
    <m/>
    <n v="20.13"/>
    <m/>
    <s v="-"/>
    <n v="0"/>
    <m/>
    <s v="-"/>
    <n v="2"/>
    <x v="7"/>
    <s v="Provence"/>
    <x v="9"/>
    <x v="1"/>
  </r>
  <r>
    <x v="0"/>
    <n v="156"/>
    <n v="12748"/>
    <x v="203"/>
    <x v="26"/>
    <s v="BOTTLE"/>
    <x v="1"/>
    <x v="15"/>
    <x v="14"/>
    <n v="49"/>
    <n v="1"/>
    <m/>
    <n v="0.08"/>
    <m/>
    <n v="43.19"/>
    <m/>
    <s v="-"/>
    <n v="0"/>
    <m/>
    <s v="-"/>
    <n v="1"/>
    <x v="0"/>
    <n v="0"/>
    <x v="0"/>
    <x v="1"/>
  </r>
  <r>
    <x v="0"/>
    <n v="156"/>
    <n v="227025"/>
    <x v="204"/>
    <x v="75"/>
    <s v="BOTTLE"/>
    <x v="1"/>
    <x v="6"/>
    <x v="6"/>
    <n v="13.25"/>
    <n v="1"/>
    <n v="11"/>
    <n v="0.08"/>
    <n v="0.92"/>
    <n v="11.55"/>
    <n v="127.04"/>
    <s v="-91%"/>
    <n v="0"/>
    <n v="0"/>
    <s v="-"/>
    <n v="1"/>
    <x v="0"/>
    <n v="0"/>
    <x v="0"/>
    <x v="0"/>
  </r>
  <r>
    <x v="0"/>
    <n v="156"/>
    <n v="241802"/>
    <x v="205"/>
    <x v="76"/>
    <s v="BOTTLE"/>
    <x v="1"/>
    <x v="6"/>
    <x v="6"/>
    <n v="12.75"/>
    <n v="1"/>
    <n v="17"/>
    <n v="0.08"/>
    <n v="1.42"/>
    <n v="11.11"/>
    <n v="188.81"/>
    <s v="-94%"/>
    <n v="0"/>
    <n v="0.01"/>
    <s v="-100%"/>
    <n v="1"/>
    <x v="0"/>
    <n v="0"/>
    <x v="0"/>
    <x v="0"/>
  </r>
  <r>
    <x v="0"/>
    <n v="156"/>
    <n v="278861"/>
    <x v="206"/>
    <x v="12"/>
    <s v="BOTTLE"/>
    <x v="1"/>
    <x v="2"/>
    <x v="2"/>
    <n v="17.95"/>
    <n v="1"/>
    <n v="20"/>
    <n v="0.08"/>
    <n v="1.67"/>
    <n v="15.71"/>
    <n v="314.16000000000003"/>
    <s v="-95%"/>
    <n v="0"/>
    <n v="0.01"/>
    <s v="-100%"/>
    <n v="1"/>
    <x v="33"/>
    <s v="Provence"/>
    <x v="2"/>
    <x v="1"/>
  </r>
  <r>
    <x v="0"/>
    <n v="156"/>
    <n v="408476"/>
    <x v="207"/>
    <x v="77"/>
    <s v="BOTTLE"/>
    <x v="1"/>
    <x v="18"/>
    <x v="17"/>
    <n v="16.95"/>
    <n v="1"/>
    <n v="13"/>
    <n v="0.08"/>
    <n v="1.08"/>
    <n v="14.82"/>
    <n v="192.7"/>
    <s v="-92%"/>
    <n v="0"/>
    <n v="0.01"/>
    <s v="-100%"/>
    <n v="1"/>
    <x v="0"/>
    <n v="0"/>
    <x v="0"/>
    <x v="1"/>
  </r>
  <r>
    <x v="0"/>
    <n v="156"/>
    <n v="409870"/>
    <x v="208"/>
    <x v="3"/>
    <s v="BOTTLE"/>
    <x v="1"/>
    <x v="2"/>
    <x v="2"/>
    <n v="15.95"/>
    <n v="1"/>
    <n v="47"/>
    <n v="0.08"/>
    <n v="3.92"/>
    <n v="13.94"/>
    <n v="655.09"/>
    <s v="-98%"/>
    <n v="0"/>
    <n v="0.02"/>
    <s v="-100%"/>
    <n v="1"/>
    <x v="1"/>
    <s v="Midi"/>
    <x v="1"/>
    <x v="1"/>
  </r>
  <r>
    <x v="0"/>
    <n v="156"/>
    <n v="451773"/>
    <x v="209"/>
    <x v="78"/>
    <s v="BOTTLE"/>
    <x v="1"/>
    <x v="19"/>
    <x v="18"/>
    <n v="13.95"/>
    <n v="1"/>
    <n v="533"/>
    <n v="0.08"/>
    <n v="44.42"/>
    <n v="12.17"/>
    <n v="6485.62"/>
    <s v="-100%"/>
    <n v="0"/>
    <n v="0.21"/>
    <s v="-100%"/>
    <n v="1"/>
    <x v="0"/>
    <n v="0"/>
    <x v="0"/>
    <x v="1"/>
  </r>
  <r>
    <x v="0"/>
    <n v="156"/>
    <n v="490938"/>
    <x v="210"/>
    <x v="20"/>
    <s v="BOTTLE"/>
    <x v="1"/>
    <x v="15"/>
    <x v="14"/>
    <n v="14.95"/>
    <n v="1"/>
    <m/>
    <n v="0.08"/>
    <m/>
    <n v="13.05"/>
    <m/>
    <s v="-"/>
    <n v="0"/>
    <m/>
    <s v="-"/>
    <n v="1"/>
    <x v="0"/>
    <n v="0"/>
    <x v="0"/>
    <x v="1"/>
  </r>
  <r>
    <x v="0"/>
    <n v="156"/>
    <n v="491076"/>
    <x v="211"/>
    <x v="79"/>
    <s v="BOTTLE"/>
    <x v="1"/>
    <x v="2"/>
    <x v="2"/>
    <n v="16.75"/>
    <n v="1"/>
    <n v="352"/>
    <n v="0.08"/>
    <n v="29.33"/>
    <n v="14.65"/>
    <n v="5155.3999999999996"/>
    <s v="-100%"/>
    <n v="0"/>
    <n v="0.14000000000000001"/>
    <s v="-100%"/>
    <n v="1"/>
    <x v="7"/>
    <s v="Languedoc"/>
    <x v="13"/>
    <x v="1"/>
  </r>
  <r>
    <x v="0"/>
    <n v="156"/>
    <n v="524967"/>
    <x v="212"/>
    <x v="72"/>
    <s v="BOTTLE"/>
    <x v="1"/>
    <x v="19"/>
    <x v="18"/>
    <n v="19.95"/>
    <n v="1"/>
    <m/>
    <n v="0.08"/>
    <m/>
    <n v="17.48"/>
    <m/>
    <s v="-"/>
    <n v="0"/>
    <m/>
    <s v="-"/>
    <n v="1"/>
    <x v="0"/>
    <n v="0"/>
    <x v="0"/>
    <x v="1"/>
  </r>
  <r>
    <x v="0"/>
    <n v="156"/>
    <n v="556225"/>
    <x v="213"/>
    <x v="80"/>
    <s v="BOTTLE"/>
    <x v="1"/>
    <x v="2"/>
    <x v="2"/>
    <n v="33.25"/>
    <n v="1"/>
    <n v="60"/>
    <n v="0.08"/>
    <n v="5"/>
    <n v="29.25"/>
    <n v="1754.87"/>
    <s v="-98%"/>
    <n v="0"/>
    <n v="0.02"/>
    <s v="-100%"/>
    <n v="1"/>
    <x v="7"/>
    <s v="Provence"/>
    <x v="2"/>
    <x v="1"/>
  </r>
  <r>
    <x v="0"/>
    <n v="156"/>
    <n v="558114"/>
    <x v="214"/>
    <x v="68"/>
    <s v="BOTTLE"/>
    <x v="1"/>
    <x v="14"/>
    <x v="13"/>
    <n v="29.95"/>
    <n v="1"/>
    <n v="62"/>
    <n v="0.08"/>
    <n v="5.17"/>
    <n v="26.33"/>
    <n v="1632.3"/>
    <s v="-98%"/>
    <n v="0"/>
    <n v="0.02"/>
    <s v="-100%"/>
    <n v="1"/>
    <x v="0"/>
    <n v="0"/>
    <x v="0"/>
    <x v="1"/>
  </r>
  <r>
    <x v="0"/>
    <n v="156"/>
    <n v="562595"/>
    <x v="215"/>
    <x v="12"/>
    <s v="BOTTLE"/>
    <x v="1"/>
    <x v="2"/>
    <x v="2"/>
    <n v="22.95"/>
    <n v="1"/>
    <n v="1"/>
    <n v="0.08"/>
    <n v="0.08"/>
    <n v="20.13"/>
    <n v="20.13"/>
    <s v="0%"/>
    <n v="0"/>
    <n v="0"/>
    <s v="-"/>
    <n v="1"/>
    <x v="2"/>
    <s v="Provence"/>
    <x v="2"/>
    <x v="1"/>
  </r>
  <r>
    <x v="0"/>
    <n v="156"/>
    <n v="622142"/>
    <x v="216"/>
    <x v="31"/>
    <s v="BOTTLE"/>
    <x v="1"/>
    <x v="13"/>
    <x v="12"/>
    <n v="12.75"/>
    <n v="1"/>
    <n v="396"/>
    <n v="0.08"/>
    <n v="33"/>
    <n v="11.11"/>
    <n v="4398.05"/>
    <s v="-100%"/>
    <n v="0"/>
    <n v="0.15"/>
    <s v="-100%"/>
    <n v="1"/>
    <x v="0"/>
    <n v="0"/>
    <x v="0"/>
    <x v="1"/>
  </r>
  <r>
    <x v="0"/>
    <n v="156"/>
    <n v="640011"/>
    <x v="217"/>
    <x v="5"/>
    <s v="BOTTLE"/>
    <x v="1"/>
    <x v="1"/>
    <x v="1"/>
    <n v="11.35"/>
    <n v="1"/>
    <m/>
    <n v="0.08"/>
    <m/>
    <n v="9.8699999999999992"/>
    <m/>
    <s v="-"/>
    <n v="0"/>
    <m/>
    <s v="-"/>
    <n v="2"/>
    <x v="0"/>
    <n v="0"/>
    <x v="0"/>
    <x v="0"/>
  </r>
  <r>
    <x v="0"/>
    <n v="156"/>
    <n v="648089"/>
    <x v="218"/>
    <x v="12"/>
    <s v="BOTTLE"/>
    <x v="1"/>
    <x v="2"/>
    <x v="2"/>
    <n v="179.95"/>
    <n v="1"/>
    <m/>
    <n v="0.08"/>
    <m/>
    <n v="159.07"/>
    <m/>
    <s v="-"/>
    <n v="0"/>
    <m/>
    <s v="-"/>
    <n v="1"/>
    <x v="2"/>
    <s v="Provence"/>
    <x v="2"/>
    <x v="1"/>
  </r>
  <r>
    <x v="0"/>
    <n v="156"/>
    <n v="999821"/>
    <x v="219"/>
    <x v="54"/>
    <s v="BOTTLE"/>
    <x v="1"/>
    <x v="19"/>
    <x v="18"/>
    <n v="12.95"/>
    <n v="1"/>
    <n v="2"/>
    <n v="0.08"/>
    <n v="0.17"/>
    <n v="11.28"/>
    <n v="22.57"/>
    <s v="-50%"/>
    <n v="0"/>
    <n v="0"/>
    <s v="-"/>
    <n v="1"/>
    <x v="0"/>
    <n v="0"/>
    <x v="0"/>
    <x v="1"/>
  </r>
  <r>
    <x v="0"/>
    <n v="157"/>
    <n v="446765"/>
    <x v="61"/>
    <x v="13"/>
    <s v="BOTTLE"/>
    <x v="2"/>
    <x v="3"/>
    <x v="3"/>
    <n v="12.15"/>
    <n v="0"/>
    <n v="0"/>
    <n v="0"/>
    <n v="0"/>
    <n v="0"/>
    <n v="0"/>
    <s v="-"/>
    <n v="0"/>
    <n v="0"/>
    <s v="-"/>
    <n v="1"/>
    <x v="0"/>
    <n v="0"/>
    <x v="0"/>
    <x v="0"/>
  </r>
  <r>
    <x v="0"/>
    <n v="157"/>
    <n v="492926"/>
    <x v="220"/>
    <x v="17"/>
    <s v="BOTTLE"/>
    <x v="1"/>
    <x v="10"/>
    <x v="9"/>
    <n v="14.75"/>
    <n v="0"/>
    <n v="56"/>
    <n v="0"/>
    <n v="4.67"/>
    <n v="0"/>
    <n v="721.06"/>
    <s v="-100%"/>
    <n v="0"/>
    <n v="0.02"/>
    <s v="-100%"/>
    <n v="1"/>
    <x v="0"/>
    <n v="0"/>
    <x v="0"/>
    <x v="1"/>
  </r>
  <r>
    <x v="0"/>
    <n v="157"/>
    <n v="647149"/>
    <x v="221"/>
    <x v="5"/>
    <s v="TETRA"/>
    <x v="2"/>
    <x v="5"/>
    <x v="5"/>
    <n v="19.95"/>
    <n v="0"/>
    <m/>
    <n v="0"/>
    <m/>
    <n v="0"/>
    <m/>
    <s v="-"/>
    <n v="0"/>
    <m/>
    <s v="-"/>
    <n v="3"/>
    <x v="0"/>
    <n v="0"/>
    <x v="0"/>
    <x v="0"/>
  </r>
  <r>
    <x v="0"/>
    <n v="158"/>
    <n v="445874"/>
    <x v="222"/>
    <x v="5"/>
    <s v="BOTTLE"/>
    <x v="1"/>
    <x v="20"/>
    <x v="19"/>
    <n v="7.45"/>
    <n v="-1"/>
    <m/>
    <n v="-0.08"/>
    <m/>
    <n v="-6.42"/>
    <m/>
    <s v="-"/>
    <n v="0"/>
    <m/>
    <s v="-"/>
    <n v="1"/>
    <x v="0"/>
    <n v="0"/>
    <x v="0"/>
    <x v="0"/>
  </r>
  <r>
    <x v="1"/>
    <n v="1"/>
    <n v="589028"/>
    <x v="0"/>
    <x v="0"/>
    <s v="BAGNBOX"/>
    <x v="0"/>
    <x v="0"/>
    <x v="0"/>
    <n v="37.950000000000003"/>
    <n v="60895"/>
    <n v="63315"/>
    <n v="27064.44"/>
    <n v="28140"/>
    <n v="2034324.12"/>
    <n v="2115169.25"/>
    <s v="-4%"/>
    <n v="5.05"/>
    <n v="5.15"/>
    <s v="-2%"/>
    <n v="475"/>
    <x v="0"/>
    <n v="0"/>
    <x v="0"/>
    <x v="0"/>
  </r>
  <r>
    <x v="1"/>
    <n v="2"/>
    <n v="373985"/>
    <x v="3"/>
    <x v="3"/>
    <s v="BOTTLE"/>
    <x v="1"/>
    <x v="2"/>
    <x v="2"/>
    <n v="18.95"/>
    <n v="323728"/>
    <n v="254166"/>
    <n v="26977.33"/>
    <n v="21180.5"/>
    <n v="5371592.9199999999"/>
    <n v="4217356.1900000004"/>
    <s v="27%"/>
    <n v="5.03"/>
    <n v="3.87"/>
    <s v="30%"/>
    <n v="420"/>
    <x v="1"/>
    <s v="Midi"/>
    <x v="1"/>
    <x v="1"/>
  </r>
  <r>
    <x v="1"/>
    <n v="3"/>
    <n v="367276"/>
    <x v="2"/>
    <x v="2"/>
    <s v="BOTTLE"/>
    <x v="1"/>
    <x v="1"/>
    <x v="1"/>
    <n v="13.5"/>
    <n v="311851"/>
    <n v="304282"/>
    <n v="25987.58"/>
    <n v="25356.83"/>
    <n v="3670458.67"/>
    <n v="3581372.21"/>
    <s v="2%"/>
    <n v="4.8499999999999996"/>
    <n v="4.6399999999999997"/>
    <s v="5%"/>
    <n v="526"/>
    <x v="0"/>
    <n v="0"/>
    <x v="0"/>
    <x v="0"/>
  </r>
  <r>
    <x v="1"/>
    <n v="4"/>
    <n v="68528"/>
    <x v="1"/>
    <x v="1"/>
    <s v="BAGNBOX"/>
    <x v="0"/>
    <x v="0"/>
    <x v="0"/>
    <n v="36.950000000000003"/>
    <n v="49790"/>
    <n v="49710"/>
    <n v="22128.89"/>
    <n v="22093.33"/>
    <n v="1619276.55"/>
    <n v="1616674.78"/>
    <s v="0%"/>
    <n v="4.13"/>
    <n v="4.04"/>
    <s v="2%"/>
    <n v="346"/>
    <x v="0"/>
    <n v="0"/>
    <x v="0"/>
    <x v="0"/>
  </r>
  <r>
    <x v="1"/>
    <n v="5"/>
    <n v="450981"/>
    <x v="9"/>
    <x v="8"/>
    <s v="BOTTLE"/>
    <x v="1"/>
    <x v="6"/>
    <x v="6"/>
    <n v="14.95"/>
    <n v="241417"/>
    <n v="197100"/>
    <n v="20118.080000000002"/>
    <n v="16425"/>
    <n v="3151239.6"/>
    <n v="2572765.4900000002"/>
    <s v="22%"/>
    <n v="3.75"/>
    <n v="3"/>
    <s v="25%"/>
    <n v="494"/>
    <x v="0"/>
    <n v="0"/>
    <x v="0"/>
    <x v="0"/>
  </r>
  <r>
    <x v="1"/>
    <n v="6"/>
    <n v="279661"/>
    <x v="8"/>
    <x v="7"/>
    <s v="BOTTLE"/>
    <x v="1"/>
    <x v="5"/>
    <x v="5"/>
    <n v="11.8"/>
    <n v="220112"/>
    <n v="228031"/>
    <n v="18342.669999999998"/>
    <n v="19002.580000000002"/>
    <n v="2259556.81"/>
    <n v="2340849.2000000002"/>
    <s v="-3%"/>
    <n v="3.42"/>
    <n v="3.47"/>
    <s v="-1%"/>
    <n v="344"/>
    <x v="0"/>
    <n v="0"/>
    <x v="0"/>
    <x v="0"/>
  </r>
  <r>
    <x v="1"/>
    <n v="7"/>
    <n v="12781"/>
    <x v="7"/>
    <x v="6"/>
    <s v="BOTTLE"/>
    <x v="2"/>
    <x v="4"/>
    <x v="4"/>
    <n v="17.95"/>
    <n v="92833"/>
    <n v="107966"/>
    <n v="15472.17"/>
    <n v="17994.330000000002"/>
    <n v="1458217.48"/>
    <n v="1695926.11"/>
    <s v="-14%"/>
    <n v="2.89"/>
    <n v="3.29"/>
    <s v="-12%"/>
    <n v="389"/>
    <x v="0"/>
    <n v="0"/>
    <x v="0"/>
    <x v="0"/>
  </r>
  <r>
    <x v="1"/>
    <n v="8"/>
    <n v="459917"/>
    <x v="5"/>
    <x v="0"/>
    <s v="BOTTLE"/>
    <x v="2"/>
    <x v="0"/>
    <x v="0"/>
    <n v="16.95"/>
    <n v="89015"/>
    <n v="91381"/>
    <n v="14835.83"/>
    <n v="15230.17"/>
    <n v="1319470.1299999999"/>
    <n v="1354541.37"/>
    <s v="-3%"/>
    <n v="2.77"/>
    <n v="2.78"/>
    <s v="0%"/>
    <n v="453"/>
    <x v="0"/>
    <n v="0"/>
    <x v="0"/>
    <x v="0"/>
  </r>
  <r>
    <x v="1"/>
    <n v="9"/>
    <n v="308460"/>
    <x v="4"/>
    <x v="4"/>
    <s v="BOTTLE"/>
    <x v="2"/>
    <x v="3"/>
    <x v="3"/>
    <n v="18.899999999999999"/>
    <n v="85254"/>
    <n v="99772"/>
    <n v="14209"/>
    <n v="16628.669999999998"/>
    <n v="1410840.53"/>
    <n v="1651094.16"/>
    <s v="-15%"/>
    <n v="2.65"/>
    <n v="3.04"/>
    <s v="-13%"/>
    <n v="525"/>
    <x v="0"/>
    <n v="0"/>
    <x v="0"/>
    <x v="0"/>
  </r>
  <r>
    <x v="1"/>
    <n v="10"/>
    <n v="285767"/>
    <x v="4"/>
    <x v="4"/>
    <s v="BOTTLE"/>
    <x v="1"/>
    <x v="3"/>
    <x v="3"/>
    <n v="9.9499999999999993"/>
    <n v="156212"/>
    <n v="178131"/>
    <n v="13017.67"/>
    <n v="14844.25"/>
    <n v="1347846.9"/>
    <n v="1536971.02"/>
    <s v="-12%"/>
    <n v="2.4300000000000002"/>
    <n v="2.71"/>
    <s v="-10%"/>
    <n v="517"/>
    <x v="0"/>
    <n v="0"/>
    <x v="0"/>
    <x v="0"/>
  </r>
  <r>
    <x v="1"/>
    <n v="11"/>
    <n v="134916"/>
    <x v="12"/>
    <x v="11"/>
    <s v="BOTTLE"/>
    <x v="1"/>
    <x v="5"/>
    <x v="5"/>
    <n v="14.55"/>
    <n v="149121"/>
    <n v="200608"/>
    <n v="12426.75"/>
    <n v="16717.330000000002"/>
    <n v="1893704.73"/>
    <n v="2547544.0699999998"/>
    <s v="-26%"/>
    <n v="2.3199999999999998"/>
    <n v="3.06"/>
    <s v="-24%"/>
    <n v="431"/>
    <x v="0"/>
    <n v="0"/>
    <x v="0"/>
    <x v="0"/>
  </r>
  <r>
    <x v="1"/>
    <n v="12"/>
    <n v="239756"/>
    <x v="6"/>
    <x v="5"/>
    <s v="BOTTLE"/>
    <x v="1"/>
    <x v="3"/>
    <x v="3"/>
    <n v="10.95"/>
    <n v="138819"/>
    <n v="159297"/>
    <n v="11568.25"/>
    <n v="13274.75"/>
    <n v="1320623.23"/>
    <n v="1515436.06"/>
    <s v="-13%"/>
    <n v="2.16"/>
    <n v="2.4300000000000002"/>
    <s v="-11%"/>
    <n v="519"/>
    <x v="0"/>
    <n v="0"/>
    <x v="0"/>
    <x v="0"/>
  </r>
  <r>
    <x v="1"/>
    <n v="13"/>
    <n v="593905"/>
    <x v="10"/>
    <x v="9"/>
    <s v="BOTTLE"/>
    <x v="2"/>
    <x v="0"/>
    <x v="0"/>
    <n v="16.3"/>
    <n v="64132"/>
    <n v="81159"/>
    <n v="10688.67"/>
    <n v="13526.5"/>
    <n v="913739.12"/>
    <n v="1156336.19"/>
    <s v="-21%"/>
    <n v="1.99"/>
    <n v="2.4700000000000002"/>
    <s v="-19%"/>
    <n v="408"/>
    <x v="0"/>
    <n v="0"/>
    <x v="0"/>
    <x v="0"/>
  </r>
  <r>
    <x v="1"/>
    <n v="14"/>
    <n v="166"/>
    <x v="7"/>
    <x v="6"/>
    <s v="BOTTLE"/>
    <x v="1"/>
    <x v="4"/>
    <x v="4"/>
    <n v="10.45"/>
    <n v="121297"/>
    <n v="118010"/>
    <n v="10108.08"/>
    <n v="9834.17"/>
    <n v="1100260.3999999999"/>
    <n v="1070444.69"/>
    <s v="3%"/>
    <n v="1.89"/>
    <n v="1.8"/>
    <s v="5%"/>
    <n v="471"/>
    <x v="0"/>
    <n v="0"/>
    <x v="0"/>
    <x v="0"/>
  </r>
  <r>
    <x v="1"/>
    <n v="15"/>
    <n v="650325"/>
    <x v="27"/>
    <x v="1"/>
    <s v="BOTTLE"/>
    <x v="1"/>
    <x v="10"/>
    <x v="9"/>
    <n v="18.95"/>
    <n v="119440"/>
    <n v="115199"/>
    <n v="9953.33"/>
    <n v="9599.92"/>
    <n v="1981858.41"/>
    <n v="1911487.83"/>
    <s v="4%"/>
    <n v="1.86"/>
    <n v="1.76"/>
    <s v="6%"/>
    <n v="311"/>
    <x v="0"/>
    <n v="0"/>
    <x v="0"/>
    <x v="1"/>
  </r>
  <r>
    <x v="1"/>
    <n v="16"/>
    <n v="485169"/>
    <x v="11"/>
    <x v="10"/>
    <s v="BOTTLE"/>
    <x v="2"/>
    <x v="0"/>
    <x v="0"/>
    <n v="15.95"/>
    <n v="59107"/>
    <n v="62316"/>
    <n v="9851.17"/>
    <n v="10386"/>
    <n v="823836.5"/>
    <n v="868563.72"/>
    <s v="-5%"/>
    <n v="1.84"/>
    <n v="1.9"/>
    <s v="-3%"/>
    <n v="329"/>
    <x v="0"/>
    <n v="0"/>
    <x v="0"/>
    <x v="0"/>
  </r>
  <r>
    <x v="1"/>
    <n v="17"/>
    <n v="234575"/>
    <x v="23"/>
    <x v="14"/>
    <s v="BOTTLE"/>
    <x v="1"/>
    <x v="5"/>
    <x v="5"/>
    <n v="13.1"/>
    <n v="111084"/>
    <n v="95648"/>
    <n v="9257"/>
    <n v="7970.67"/>
    <n v="1268127.08"/>
    <n v="1091910.8"/>
    <s v="16%"/>
    <n v="1.73"/>
    <n v="1.46"/>
    <s v="18%"/>
    <n v="251"/>
    <x v="0"/>
    <n v="0"/>
    <x v="0"/>
    <x v="0"/>
  </r>
  <r>
    <x v="1"/>
    <n v="18"/>
    <n v="170134"/>
    <x v="15"/>
    <x v="12"/>
    <s v="BOTTLE"/>
    <x v="1"/>
    <x v="1"/>
    <x v="1"/>
    <n v="12.25"/>
    <n v="107065"/>
    <n v="105279"/>
    <n v="8922.08"/>
    <n v="8773.25"/>
    <n v="1141710.8400000001"/>
    <n v="1122665.44"/>
    <s v="2%"/>
    <n v="1.66"/>
    <n v="1.6"/>
    <s v="4%"/>
    <n v="400"/>
    <x v="0"/>
    <n v="0"/>
    <x v="0"/>
    <x v="0"/>
  </r>
  <r>
    <x v="1"/>
    <n v="19"/>
    <n v="68551"/>
    <x v="14"/>
    <x v="0"/>
    <s v="TETRA"/>
    <x v="3"/>
    <x v="0"/>
    <x v="0"/>
    <n v="11.45"/>
    <n v="75398"/>
    <n v="84990"/>
    <n v="8377.56"/>
    <n v="9443.33"/>
    <n v="750643.81"/>
    <n v="846139.38"/>
    <s v="-11%"/>
    <n v="1.56"/>
    <n v="1.73"/>
    <s v="-10%"/>
    <n v="405"/>
    <x v="0"/>
    <n v="0"/>
    <x v="0"/>
    <x v="0"/>
  </r>
  <r>
    <x v="1"/>
    <n v="20"/>
    <n v="43588"/>
    <x v="22"/>
    <x v="13"/>
    <s v="BOTTLE"/>
    <x v="1"/>
    <x v="8"/>
    <x v="7"/>
    <n v="11.95"/>
    <n v="95266"/>
    <n v="59418"/>
    <n v="7938.83"/>
    <n v="4951.5"/>
    <n v="990597.79"/>
    <n v="617842.04"/>
    <s v="60%"/>
    <n v="1.48"/>
    <n v="0.91"/>
    <s v="63%"/>
    <n v="377"/>
    <x v="0"/>
    <n v="0"/>
    <x v="0"/>
    <x v="0"/>
  </r>
  <r>
    <x v="1"/>
    <n v="21"/>
    <n v="622134"/>
    <x v="21"/>
    <x v="6"/>
    <s v="BOTTLE"/>
    <x v="1"/>
    <x v="5"/>
    <x v="5"/>
    <n v="12.45"/>
    <n v="94841"/>
    <n v="47160"/>
    <n v="7903.42"/>
    <n v="3930"/>
    <n v="1028143.58"/>
    <n v="511247.79"/>
    <s v="101%"/>
    <n v="1.47"/>
    <n v="0.72"/>
    <s v="104%"/>
    <n v="270"/>
    <x v="0"/>
    <n v="0"/>
    <x v="0"/>
    <x v="0"/>
  </r>
  <r>
    <x v="1"/>
    <n v="22"/>
    <n v="60715"/>
    <x v="6"/>
    <x v="5"/>
    <s v="BOTTLE"/>
    <x v="2"/>
    <x v="3"/>
    <x v="3"/>
    <n v="20.95"/>
    <n v="42402"/>
    <n v="47458"/>
    <n v="7067"/>
    <n v="7909.67"/>
    <n v="778620.8"/>
    <n v="871463.27"/>
    <s v="-11%"/>
    <n v="1.32"/>
    <n v="1.45"/>
    <s v="-9%"/>
    <n v="283"/>
    <x v="0"/>
    <n v="0"/>
    <x v="0"/>
    <x v="0"/>
  </r>
  <r>
    <x v="1"/>
    <n v="23"/>
    <n v="321158"/>
    <x v="13"/>
    <x v="4"/>
    <s v="BOTTLE"/>
    <x v="2"/>
    <x v="7"/>
    <x v="3"/>
    <n v="14.9"/>
    <n v="40701"/>
    <n v="40643"/>
    <n v="6783.5"/>
    <n v="6773.83"/>
    <n v="529473.18999999994"/>
    <n v="528718.67000000004"/>
    <s v="0%"/>
    <n v="1.27"/>
    <n v="1.24"/>
    <s v="2%"/>
    <n v="216"/>
    <x v="0"/>
    <n v="0"/>
    <x v="0"/>
    <x v="0"/>
  </r>
  <r>
    <x v="1"/>
    <n v="24"/>
    <n v="534693"/>
    <x v="19"/>
    <x v="9"/>
    <s v="BOTTLE"/>
    <x v="1"/>
    <x v="0"/>
    <x v="0"/>
    <n v="9.35"/>
    <n v="80730"/>
    <n v="95435"/>
    <n v="6727.5"/>
    <n v="7952.92"/>
    <n v="653698.67000000004"/>
    <n v="772770.13"/>
    <s v="-15%"/>
    <n v="1.26"/>
    <n v="1.45"/>
    <s v="-13%"/>
    <n v="450"/>
    <x v="0"/>
    <n v="0"/>
    <x v="0"/>
    <x v="0"/>
  </r>
  <r>
    <x v="1"/>
    <n v="25"/>
    <n v="383356"/>
    <x v="16"/>
    <x v="1"/>
    <s v="BOTTLE"/>
    <x v="2"/>
    <x v="0"/>
    <x v="0"/>
    <n v="16.95"/>
    <n v="39364"/>
    <n v="54153"/>
    <n v="6560.67"/>
    <n v="9025.5"/>
    <n v="583492.92000000004"/>
    <n v="802710.4"/>
    <s v="-27%"/>
    <n v="1.22"/>
    <n v="1.65"/>
    <s v="-26%"/>
    <n v="404"/>
    <x v="0"/>
    <n v="0"/>
    <x v="0"/>
    <x v="0"/>
  </r>
  <r>
    <x v="1"/>
    <n v="26"/>
    <n v="619791"/>
    <x v="17"/>
    <x v="1"/>
    <s v="BOTTLE"/>
    <x v="1"/>
    <x v="0"/>
    <x v="0"/>
    <n v="9.9499999999999993"/>
    <n v="78453"/>
    <n v="95502"/>
    <n v="6537.75"/>
    <n v="7958.5"/>
    <n v="676917.48"/>
    <n v="824021.68"/>
    <s v="-18%"/>
    <n v="1.22"/>
    <n v="1.46"/>
    <s v="-16%"/>
    <n v="396"/>
    <x v="0"/>
    <n v="0"/>
    <x v="0"/>
    <x v="0"/>
  </r>
  <r>
    <x v="1"/>
    <n v="27"/>
    <n v="325076"/>
    <x v="30"/>
    <x v="12"/>
    <s v="BOTTLE"/>
    <x v="1"/>
    <x v="2"/>
    <x v="2"/>
    <n v="28.95"/>
    <n v="77753"/>
    <n v="131351"/>
    <n v="6479.42"/>
    <n v="10945.92"/>
    <n v="1978228.98"/>
    <n v="3341894.91"/>
    <s v="-41%"/>
    <n v="1.21"/>
    <n v="2"/>
    <s v="-40%"/>
    <n v="215"/>
    <x v="2"/>
    <s v="Provence"/>
    <x v="2"/>
    <x v="1"/>
  </r>
  <r>
    <x v="1"/>
    <n v="28"/>
    <n v="249656"/>
    <x v="18"/>
    <x v="1"/>
    <s v="BOTTLE"/>
    <x v="1"/>
    <x v="3"/>
    <x v="3"/>
    <n v="11.45"/>
    <n v="77096"/>
    <n v="84337"/>
    <n v="6424.67"/>
    <n v="7028.08"/>
    <n v="767548.67"/>
    <n v="839638.27"/>
    <s v="-9%"/>
    <n v="1.2"/>
    <n v="1.29"/>
    <s v="-7%"/>
    <n v="378"/>
    <x v="0"/>
    <n v="0"/>
    <x v="0"/>
    <x v="0"/>
  </r>
  <r>
    <x v="1"/>
    <n v="29"/>
    <n v="404566"/>
    <x v="90"/>
    <x v="10"/>
    <s v="BOTTLE"/>
    <x v="1"/>
    <x v="4"/>
    <x v="4"/>
    <n v="7.95"/>
    <n v="69075"/>
    <n v="64530"/>
    <n v="5756.25"/>
    <n v="5377.5"/>
    <n v="473744.47"/>
    <n v="442573.01"/>
    <s v="7%"/>
    <n v="1.07"/>
    <n v="0.98"/>
    <s v="9%"/>
    <n v="213"/>
    <x v="0"/>
    <n v="0"/>
    <x v="0"/>
    <x v="0"/>
  </r>
  <r>
    <x v="1"/>
    <n v="30"/>
    <n v="12641"/>
    <x v="26"/>
    <x v="16"/>
    <s v="BOTTLE"/>
    <x v="1"/>
    <x v="5"/>
    <x v="5"/>
    <n v="14.95"/>
    <n v="67052"/>
    <n v="78640"/>
    <n v="5587.67"/>
    <n v="6553.33"/>
    <n v="875236.28"/>
    <n v="1026495.58"/>
    <s v="-15%"/>
    <n v="1.04"/>
    <n v="1.2"/>
    <s v="-13%"/>
    <n v="383"/>
    <x v="0"/>
    <n v="0"/>
    <x v="0"/>
    <x v="0"/>
  </r>
  <r>
    <x v="1"/>
    <n v="31"/>
    <n v="318014"/>
    <x v="28"/>
    <x v="17"/>
    <s v="BOTTLE"/>
    <x v="1"/>
    <x v="11"/>
    <x v="10"/>
    <n v="11.5"/>
    <n v="65531"/>
    <n v="101117"/>
    <n v="5460.92"/>
    <n v="8426.42"/>
    <n v="655310"/>
    <n v="1011170"/>
    <s v="-35%"/>
    <n v="1.02"/>
    <n v="1.54"/>
    <s v="-34%"/>
    <n v="303"/>
    <x v="0"/>
    <n v="0"/>
    <x v="0"/>
    <x v="0"/>
  </r>
  <r>
    <x v="1"/>
    <n v="32"/>
    <n v="244616"/>
    <x v="33"/>
    <x v="3"/>
    <s v="BOTTLE"/>
    <x v="1"/>
    <x v="6"/>
    <x v="6"/>
    <n v="13.95"/>
    <n v="63266"/>
    <n v="59084"/>
    <n v="5272.17"/>
    <n v="4923.67"/>
    <n v="769829.65"/>
    <n v="718942.48"/>
    <s v="7%"/>
    <n v="0.98"/>
    <n v="0.9"/>
    <s v="9%"/>
    <n v="353"/>
    <x v="0"/>
    <n v="0"/>
    <x v="0"/>
    <x v="0"/>
  </r>
  <r>
    <x v="1"/>
    <n v="33"/>
    <n v="642983"/>
    <x v="20"/>
    <x v="4"/>
    <s v="BOTTLE"/>
    <x v="1"/>
    <x v="7"/>
    <x v="3"/>
    <n v="9.9499999999999993"/>
    <n v="61020"/>
    <m/>
    <n v="5085"/>
    <m/>
    <n v="526500"/>
    <m/>
    <s v="-"/>
    <n v="0.95"/>
    <m/>
    <s v="-"/>
    <n v="248"/>
    <x v="0"/>
    <n v="0"/>
    <x v="0"/>
    <x v="0"/>
  </r>
  <r>
    <x v="1"/>
    <n v="34"/>
    <n v="545780"/>
    <x v="39"/>
    <x v="4"/>
    <s v="BOTTLE"/>
    <x v="1"/>
    <x v="7"/>
    <x v="3"/>
    <n v="16.95"/>
    <n v="60250"/>
    <n v="24714"/>
    <n v="5020.83"/>
    <n v="2059.5"/>
    <n v="893086.28"/>
    <n v="366335.84"/>
    <s v="144%"/>
    <n v="0.94"/>
    <n v="0.38"/>
    <s v="147%"/>
    <n v="335"/>
    <x v="0"/>
    <n v="0"/>
    <x v="0"/>
    <x v="0"/>
  </r>
  <r>
    <x v="1"/>
    <n v="35"/>
    <n v="445833"/>
    <x v="31"/>
    <x v="13"/>
    <s v="BOTTLE"/>
    <x v="1"/>
    <x v="12"/>
    <x v="11"/>
    <n v="8.9499999999999993"/>
    <n v="57153"/>
    <n v="67079"/>
    <n v="4762.75"/>
    <n v="5589.92"/>
    <n v="442556.42"/>
    <n v="519417.04"/>
    <s v="-15%"/>
    <n v="0.89"/>
    <n v="1.02"/>
    <s v="-13%"/>
    <n v="190"/>
    <x v="0"/>
    <n v="0"/>
    <x v="0"/>
    <x v="0"/>
  </r>
  <r>
    <x v="1"/>
    <n v="36"/>
    <n v="89862"/>
    <x v="29"/>
    <x v="10"/>
    <s v="BOTTLE"/>
    <x v="1"/>
    <x v="6"/>
    <x v="6"/>
    <n v="13.95"/>
    <n v="55089"/>
    <n v="58607"/>
    <n v="4590.75"/>
    <n v="4883.92"/>
    <n v="670330.75"/>
    <n v="713138.27"/>
    <s v="-6%"/>
    <n v="0.86"/>
    <n v="0.89"/>
    <s v="-3%"/>
    <n v="352"/>
    <x v="0"/>
    <n v="0"/>
    <x v="0"/>
    <x v="0"/>
  </r>
  <r>
    <x v="1"/>
    <n v="37"/>
    <n v="539312"/>
    <x v="36"/>
    <x v="19"/>
    <s v="BOTTLE"/>
    <x v="1"/>
    <x v="7"/>
    <x v="3"/>
    <n v="17.899999999999999"/>
    <n v="51206"/>
    <n v="23784"/>
    <n v="4267.17"/>
    <n v="1982"/>
    <n v="802076.28"/>
    <n v="372545.84"/>
    <s v="115%"/>
    <n v="0.8"/>
    <n v="0.36"/>
    <s v="122%"/>
    <n v="258"/>
    <x v="0"/>
    <n v="0"/>
    <x v="0"/>
    <x v="0"/>
  </r>
  <r>
    <x v="1"/>
    <n v="38"/>
    <n v="367375"/>
    <x v="75"/>
    <x v="28"/>
    <s v="BOTTLE"/>
    <x v="1"/>
    <x v="5"/>
    <x v="5"/>
    <n v="13.55"/>
    <n v="49458"/>
    <n v="46373"/>
    <n v="4121.5"/>
    <n v="3864.42"/>
    <n v="584304.68999999994"/>
    <n v="547858.01"/>
    <s v="7%"/>
    <n v="0.77"/>
    <n v="0.71"/>
    <s v="8%"/>
    <n v="210"/>
    <x v="0"/>
    <n v="0"/>
    <x v="0"/>
    <x v="0"/>
  </r>
  <r>
    <x v="1"/>
    <n v="39"/>
    <n v="559088"/>
    <x v="40"/>
    <x v="20"/>
    <s v="BOTTLE"/>
    <x v="1"/>
    <x v="6"/>
    <x v="6"/>
    <n v="16.95"/>
    <n v="48139"/>
    <n v="76703"/>
    <n v="4011.58"/>
    <n v="6391.92"/>
    <n v="713564.82"/>
    <n v="1136969.25"/>
    <s v="-37%"/>
    <n v="0.75"/>
    <n v="1.17"/>
    <s v="-36%"/>
    <n v="227"/>
    <x v="0"/>
    <n v="0"/>
    <x v="0"/>
    <x v="0"/>
  </r>
  <r>
    <x v="1"/>
    <n v="40"/>
    <n v="175620"/>
    <x v="64"/>
    <x v="2"/>
    <s v="BOTTLE"/>
    <x v="1"/>
    <x v="9"/>
    <x v="8"/>
    <n v="10.5"/>
    <n v="46553"/>
    <n v="41192"/>
    <n v="3879.42"/>
    <n v="3432.67"/>
    <n v="424332.65"/>
    <n v="375466.9"/>
    <s v="13%"/>
    <n v="0.72"/>
    <n v="0.63"/>
    <s v="14%"/>
    <n v="251"/>
    <x v="0"/>
    <n v="0"/>
    <x v="0"/>
    <x v="0"/>
  </r>
  <r>
    <x v="1"/>
    <n v="41"/>
    <n v="613471"/>
    <x v="34"/>
    <x v="18"/>
    <s v="BOTTLE"/>
    <x v="1"/>
    <x v="6"/>
    <x v="6"/>
    <n v="14.95"/>
    <n v="39695"/>
    <n v="55220"/>
    <n v="3307.92"/>
    <n v="4601.67"/>
    <n v="518142.7"/>
    <n v="720792.04"/>
    <s v="-28%"/>
    <n v="0.62"/>
    <n v="0.84"/>
    <s v="-26%"/>
    <n v="274"/>
    <x v="0"/>
    <n v="0"/>
    <x v="0"/>
    <x v="0"/>
  </r>
  <r>
    <x v="1"/>
    <n v="42"/>
    <n v="165845"/>
    <x v="25"/>
    <x v="15"/>
    <s v="BOTTLE"/>
    <x v="1"/>
    <x v="9"/>
    <x v="8"/>
    <n v="12.85"/>
    <n v="38934"/>
    <n v="53154"/>
    <n v="3244.5"/>
    <n v="4429.5"/>
    <n v="435854.07"/>
    <n v="595042.56999999995"/>
    <s v="-27%"/>
    <n v="0.61"/>
    <n v="0.81"/>
    <s v="-25%"/>
    <n v="273"/>
    <x v="0"/>
    <n v="0"/>
    <x v="0"/>
    <x v="0"/>
  </r>
  <r>
    <x v="1"/>
    <n v="43"/>
    <n v="454355"/>
    <x v="61"/>
    <x v="13"/>
    <s v="BOTTLE"/>
    <x v="1"/>
    <x v="3"/>
    <x v="3"/>
    <n v="8.85"/>
    <n v="35953"/>
    <n v="48069"/>
    <n v="2996.08"/>
    <n v="4005.75"/>
    <n v="275215.44"/>
    <n v="367961.81"/>
    <s v="-25%"/>
    <n v="0.56000000000000005"/>
    <n v="0.73"/>
    <s v="-23%"/>
    <n v="263"/>
    <x v="0"/>
    <n v="0"/>
    <x v="0"/>
    <x v="0"/>
  </r>
  <r>
    <x v="1"/>
    <n v="44"/>
    <n v="480467"/>
    <x v="72"/>
    <x v="36"/>
    <s v="BOTTLE"/>
    <x v="1"/>
    <x v="9"/>
    <x v="8"/>
    <n v="9"/>
    <n v="34990"/>
    <n v="30578"/>
    <n v="2915.83"/>
    <n v="2548.17"/>
    <n v="272488.5"/>
    <n v="238129.56"/>
    <s v="14%"/>
    <n v="0.54"/>
    <n v="0.47"/>
    <s v="15%"/>
    <n v="248"/>
    <x v="0"/>
    <n v="0"/>
    <x v="0"/>
    <x v="0"/>
  </r>
  <r>
    <x v="1"/>
    <n v="45"/>
    <n v="632513"/>
    <x v="156"/>
    <x v="41"/>
    <s v="BOTTLE"/>
    <x v="1"/>
    <x v="4"/>
    <x v="4"/>
    <n v="8"/>
    <n v="32664"/>
    <m/>
    <n v="2722"/>
    <m/>
    <n v="225468.32"/>
    <m/>
    <s v="-"/>
    <n v="0.51"/>
    <m/>
    <s v="-"/>
    <n v="208"/>
    <x v="0"/>
    <n v="0"/>
    <x v="0"/>
    <x v="0"/>
  </r>
  <r>
    <x v="1"/>
    <n v="46"/>
    <n v="404533"/>
    <x v="97"/>
    <x v="6"/>
    <s v="BOTTLE"/>
    <x v="1"/>
    <x v="4"/>
    <x v="4"/>
    <n v="8.15"/>
    <n v="28174"/>
    <n v="19555"/>
    <n v="2347.83"/>
    <n v="1629.58"/>
    <n v="198215.31"/>
    <n v="137577.21"/>
    <s v="44%"/>
    <n v="0.44"/>
    <n v="0.3"/>
    <s v="47%"/>
    <n v="208"/>
    <x v="0"/>
    <n v="0"/>
    <x v="0"/>
    <x v="0"/>
  </r>
  <r>
    <x v="1"/>
    <n v="47"/>
    <n v="529354"/>
    <x v="38"/>
    <x v="8"/>
    <s v="BOTTLE"/>
    <x v="1"/>
    <x v="6"/>
    <x v="6"/>
    <n v="12.95"/>
    <n v="26908"/>
    <n v="39297"/>
    <n v="2242.33"/>
    <n v="3274.75"/>
    <n v="303607.96000000002"/>
    <n v="443395.35"/>
    <s v="-32%"/>
    <n v="0.42"/>
    <n v="0.6"/>
    <s v="-30%"/>
    <n v="286"/>
    <x v="0"/>
    <n v="0"/>
    <x v="0"/>
    <x v="0"/>
  </r>
  <r>
    <x v="1"/>
    <n v="48"/>
    <n v="635342"/>
    <x v="47"/>
    <x v="23"/>
    <s v="BOTTLE"/>
    <x v="1"/>
    <x v="8"/>
    <x v="7"/>
    <n v="8.9499999999999993"/>
    <n v="26489"/>
    <m/>
    <n v="2207.42"/>
    <m/>
    <n v="205113.94"/>
    <m/>
    <s v="-"/>
    <n v="0.41"/>
    <m/>
    <s v="-"/>
    <n v="303"/>
    <x v="0"/>
    <n v="0"/>
    <x v="0"/>
    <x v="0"/>
  </r>
  <r>
    <x v="1"/>
    <n v="49"/>
    <n v="487132"/>
    <x v="105"/>
    <x v="40"/>
    <s v="BOTTLE"/>
    <x v="1"/>
    <x v="11"/>
    <x v="10"/>
    <n v="10.25"/>
    <n v="26304"/>
    <n v="27646"/>
    <n v="2192"/>
    <n v="2303.83"/>
    <n v="233942.65"/>
    <n v="245878.14"/>
    <s v="-5%"/>
    <n v="0.41"/>
    <n v="0.42"/>
    <s v="-2%"/>
    <n v="195"/>
    <x v="0"/>
    <n v="0"/>
    <x v="0"/>
    <x v="0"/>
  </r>
  <r>
    <x v="1"/>
    <n v="50"/>
    <n v="284943"/>
    <x v="50"/>
    <x v="20"/>
    <s v="BOTTLE"/>
    <x v="1"/>
    <x v="14"/>
    <x v="13"/>
    <n v="24.95"/>
    <n v="25933"/>
    <n v="38512"/>
    <n v="2161.08"/>
    <n v="3209.33"/>
    <n v="568001.55000000005"/>
    <n v="843515.04"/>
    <s v="-33%"/>
    <n v="0.4"/>
    <n v="0.59"/>
    <s v="-32%"/>
    <n v="118"/>
    <x v="0"/>
    <n v="0"/>
    <x v="0"/>
    <x v="1"/>
  </r>
  <r>
    <x v="1"/>
    <n v="51"/>
    <n v="164343"/>
    <x v="121"/>
    <x v="31"/>
    <s v="BOTTLE"/>
    <x v="1"/>
    <x v="20"/>
    <x v="19"/>
    <n v="9"/>
    <n v="25050"/>
    <n v="25805"/>
    <n v="2087.5"/>
    <n v="2150.42"/>
    <n v="195079.65"/>
    <n v="200959.29"/>
    <s v="-3%"/>
    <n v="0.39"/>
    <n v="0.39"/>
    <s v="0%"/>
    <n v="183"/>
    <x v="0"/>
    <n v="0"/>
    <x v="0"/>
    <x v="0"/>
  </r>
  <r>
    <x v="1"/>
    <n v="52"/>
    <n v="341743"/>
    <x v="35"/>
    <x v="0"/>
    <s v="BOTTLE"/>
    <x v="1"/>
    <x v="6"/>
    <x v="6"/>
    <n v="17.95"/>
    <n v="24648"/>
    <n v="11426"/>
    <n v="2054"/>
    <n v="952.17"/>
    <n v="387169.91"/>
    <n v="179479.2"/>
    <s v="116%"/>
    <n v="0.38"/>
    <n v="0.17"/>
    <s v="124%"/>
    <n v="238"/>
    <x v="0"/>
    <n v="0"/>
    <x v="0"/>
    <x v="0"/>
  </r>
  <r>
    <x v="1"/>
    <n v="53"/>
    <n v="639880"/>
    <x v="120"/>
    <x v="1"/>
    <s v="BOTTLE"/>
    <x v="1"/>
    <x v="0"/>
    <x v="0"/>
    <n v="9.9499999999999993"/>
    <n v="24478"/>
    <m/>
    <n v="2039.83"/>
    <m/>
    <n v="211203.98"/>
    <m/>
    <s v="-"/>
    <n v="0.38"/>
    <m/>
    <s v="-"/>
    <n v="235"/>
    <x v="0"/>
    <n v="0"/>
    <x v="0"/>
    <x v="0"/>
  </r>
  <r>
    <x v="1"/>
    <n v="54"/>
    <n v="342584"/>
    <x v="37"/>
    <x v="6"/>
    <s v="BOTTLE"/>
    <x v="1"/>
    <x v="2"/>
    <x v="2"/>
    <n v="24.95"/>
    <n v="24451"/>
    <n v="32361"/>
    <n v="2037.58"/>
    <n v="2696.75"/>
    <n v="535541.81000000006"/>
    <n v="708791.81"/>
    <s v="-24%"/>
    <n v="0.38"/>
    <n v="0.49"/>
    <s v="-22%"/>
    <n v="101"/>
    <x v="3"/>
    <s v="Provence"/>
    <x v="2"/>
    <x v="1"/>
  </r>
  <r>
    <x v="1"/>
    <n v="55"/>
    <n v="324558"/>
    <x v="44"/>
    <x v="18"/>
    <s v="BOTTLE"/>
    <x v="1"/>
    <x v="6"/>
    <x v="6"/>
    <n v="13.95"/>
    <n v="24161"/>
    <n v="21602"/>
    <n v="2013.42"/>
    <n v="1800.17"/>
    <n v="293994.46999999997"/>
    <n v="262856.19"/>
    <s v="12%"/>
    <n v="0.38"/>
    <n v="0.33"/>
    <s v="15%"/>
    <n v="282"/>
    <x v="0"/>
    <n v="0"/>
    <x v="0"/>
    <x v="0"/>
  </r>
  <r>
    <x v="1"/>
    <n v="56"/>
    <n v="647313"/>
    <x v="53"/>
    <x v="25"/>
    <s v="CAN"/>
    <x v="4"/>
    <x v="1"/>
    <x v="1"/>
    <n v="4"/>
    <n v="72355"/>
    <m/>
    <n v="2009.86"/>
    <m/>
    <n v="249720.8"/>
    <m/>
    <s v="-"/>
    <n v="0.38"/>
    <m/>
    <s v="-"/>
    <n v="249"/>
    <x v="0"/>
    <n v="0"/>
    <x v="0"/>
    <x v="0"/>
  </r>
  <r>
    <x v="1"/>
    <n v="57"/>
    <n v="639971"/>
    <x v="201"/>
    <x v="4"/>
    <s v="BOTTLE"/>
    <x v="1"/>
    <x v="7"/>
    <x v="3"/>
    <n v="7.95"/>
    <n v="23431"/>
    <m/>
    <n v="1952.58"/>
    <m/>
    <n v="160699.34"/>
    <m/>
    <s v="-"/>
    <n v="0.36"/>
    <m/>
    <s v="-"/>
    <n v="137"/>
    <x v="0"/>
    <n v="0"/>
    <x v="0"/>
    <x v="0"/>
  </r>
  <r>
    <x v="1"/>
    <n v="58"/>
    <n v="452573"/>
    <x v="129"/>
    <x v="53"/>
    <s v="BOTTLE"/>
    <x v="1"/>
    <x v="2"/>
    <x v="2"/>
    <n v="20.95"/>
    <n v="23317"/>
    <n v="33596"/>
    <n v="1943.08"/>
    <n v="2799.67"/>
    <n v="428166.15"/>
    <n v="616917.69999999995"/>
    <s v="-31%"/>
    <n v="0.36"/>
    <n v="0.51"/>
    <s v="-29%"/>
    <n v="61"/>
    <x v="23"/>
    <s v="Provence"/>
    <x v="2"/>
    <x v="1"/>
  </r>
  <r>
    <x v="1"/>
    <n v="59"/>
    <n v="647149"/>
    <x v="221"/>
    <x v="5"/>
    <s v="TETRA"/>
    <x v="2"/>
    <x v="5"/>
    <x v="5"/>
    <n v="19.95"/>
    <n v="11280"/>
    <m/>
    <n v="1880"/>
    <m/>
    <n v="197150.44"/>
    <m/>
    <s v="-"/>
    <n v="0.35"/>
    <m/>
    <s v="-"/>
    <n v="122"/>
    <x v="0"/>
    <n v="0"/>
    <x v="0"/>
    <x v="0"/>
  </r>
  <r>
    <x v="1"/>
    <n v="60"/>
    <n v="560243"/>
    <x v="46"/>
    <x v="19"/>
    <s v="BOTTLE"/>
    <x v="1"/>
    <x v="6"/>
    <x v="6"/>
    <n v="14.95"/>
    <n v="21567"/>
    <n v="18878"/>
    <n v="1797.25"/>
    <n v="1573.17"/>
    <n v="281516.15000000002"/>
    <n v="246416.37"/>
    <s v="14%"/>
    <n v="0.34"/>
    <n v="0.28999999999999998"/>
    <s v="17%"/>
    <n v="303"/>
    <x v="0"/>
    <n v="0"/>
    <x v="0"/>
    <x v="0"/>
  </r>
  <r>
    <x v="1"/>
    <n v="61"/>
    <n v="10428"/>
    <x v="24"/>
    <x v="1"/>
    <s v="BOTTLE"/>
    <x v="2"/>
    <x v="0"/>
    <x v="0"/>
    <n v="18.95"/>
    <n v="10287"/>
    <m/>
    <n v="1714.5"/>
    <m/>
    <n v="170691.37"/>
    <m/>
    <s v="-"/>
    <n v="0.32"/>
    <m/>
    <s v="-"/>
    <n v="303"/>
    <x v="0"/>
    <n v="0"/>
    <x v="0"/>
    <x v="0"/>
  </r>
  <r>
    <x v="1"/>
    <n v="62"/>
    <n v="603795"/>
    <x v="43"/>
    <x v="7"/>
    <s v="BOTTLE"/>
    <x v="1"/>
    <x v="13"/>
    <x v="12"/>
    <n v="14.95"/>
    <n v="19945"/>
    <n v="28329"/>
    <n v="1662.08"/>
    <n v="2360.75"/>
    <n v="260344.03"/>
    <n v="369781.19"/>
    <s v="-30%"/>
    <n v="0.31"/>
    <n v="0.43"/>
    <s v="-28%"/>
    <n v="57"/>
    <x v="0"/>
    <n v="0"/>
    <x v="0"/>
    <x v="1"/>
  </r>
  <r>
    <x v="1"/>
    <n v="63"/>
    <n v="483040"/>
    <x v="119"/>
    <x v="17"/>
    <s v="BOTTLE"/>
    <x v="1"/>
    <x v="5"/>
    <x v="5"/>
    <n v="13.25"/>
    <n v="19464"/>
    <n v="29462"/>
    <n v="1622"/>
    <n v="2455.17"/>
    <n v="224783.35999999999"/>
    <n v="340246.99"/>
    <s v="-34%"/>
    <n v="0.3"/>
    <n v="0.45"/>
    <s v="-33%"/>
    <n v="131"/>
    <x v="0"/>
    <n v="0"/>
    <x v="0"/>
    <x v="0"/>
  </r>
  <r>
    <x v="1"/>
    <n v="64"/>
    <n v="950576"/>
    <x v="52"/>
    <x v="7"/>
    <s v="BOTTLE"/>
    <x v="1"/>
    <x v="2"/>
    <x v="2"/>
    <n v="16.95"/>
    <n v="19321"/>
    <n v="25933"/>
    <n v="1610.08"/>
    <n v="2161.08"/>
    <n v="286395.34999999998"/>
    <n v="384405.09"/>
    <s v="-25%"/>
    <n v="0.3"/>
    <n v="0.4"/>
    <s v="-25%"/>
    <n v="85"/>
    <x v="4"/>
    <s v="Rhone"/>
    <x v="3"/>
    <x v="1"/>
  </r>
  <r>
    <x v="1"/>
    <n v="65"/>
    <n v="640003"/>
    <x v="63"/>
    <x v="13"/>
    <s v="BOTTLE"/>
    <x v="1"/>
    <x v="7"/>
    <x v="3"/>
    <n v="12.4"/>
    <n v="18906"/>
    <m/>
    <n v="1575.5"/>
    <m/>
    <n v="204117.88"/>
    <m/>
    <s v="-"/>
    <n v="0.28999999999999998"/>
    <m/>
    <s v="-"/>
    <n v="267"/>
    <x v="0"/>
    <n v="0"/>
    <x v="0"/>
    <x v="0"/>
  </r>
  <r>
    <x v="1"/>
    <n v="66"/>
    <n v="319384"/>
    <x v="56"/>
    <x v="15"/>
    <s v="BOTTLE"/>
    <x v="1"/>
    <x v="2"/>
    <x v="2"/>
    <n v="19.95"/>
    <n v="18219"/>
    <n v="20868"/>
    <n v="1518.25"/>
    <n v="1739"/>
    <n v="318429.42"/>
    <n v="364728.32000000001"/>
    <s v="-13%"/>
    <n v="0.28000000000000003"/>
    <n v="0.32"/>
    <s v="-13%"/>
    <n v="96"/>
    <x v="6"/>
    <s v="Provence"/>
    <x v="2"/>
    <x v="1"/>
  </r>
  <r>
    <x v="1"/>
    <n v="67"/>
    <n v="295006"/>
    <x v="45"/>
    <x v="22"/>
    <s v="BOTTLE"/>
    <x v="1"/>
    <x v="6"/>
    <x v="6"/>
    <n v="15.95"/>
    <n v="17765"/>
    <n v="26212"/>
    <n v="1480.42"/>
    <n v="2184.33"/>
    <n v="247609.51"/>
    <n v="365344.25"/>
    <s v="-32%"/>
    <n v="0.28000000000000003"/>
    <n v="0.4"/>
    <s v="-30%"/>
    <n v="250"/>
    <x v="0"/>
    <n v="0"/>
    <x v="0"/>
    <x v="0"/>
  </r>
  <r>
    <x v="1"/>
    <n v="68"/>
    <n v="577023"/>
    <x v="48"/>
    <x v="10"/>
    <s v="CAN"/>
    <x v="4"/>
    <x v="6"/>
    <x v="6"/>
    <n v="4.25"/>
    <n v="51199"/>
    <n v="31958"/>
    <n v="1422.19"/>
    <n v="887.72"/>
    <n v="188031.73"/>
    <n v="117367.88"/>
    <s v="60%"/>
    <n v="0.27"/>
    <n v="0.16"/>
    <s v="69%"/>
    <n v="216"/>
    <x v="0"/>
    <n v="0"/>
    <x v="0"/>
    <x v="0"/>
  </r>
  <r>
    <x v="1"/>
    <n v="69"/>
    <n v="668426"/>
    <x v="142"/>
    <x v="53"/>
    <s v="BOTTLE"/>
    <x v="1"/>
    <x v="2"/>
    <x v="2"/>
    <n v="18.95"/>
    <n v="16264"/>
    <m/>
    <n v="1355.33"/>
    <m/>
    <n v="269867.26"/>
    <m/>
    <s v="-"/>
    <n v="0.25"/>
    <m/>
    <s v="-"/>
    <n v="60"/>
    <x v="23"/>
    <s v="Provence"/>
    <x v="9"/>
    <x v="1"/>
  </r>
  <r>
    <x v="1"/>
    <n v="70"/>
    <n v="552497"/>
    <x v="49"/>
    <x v="8"/>
    <s v="BOTTLE"/>
    <x v="1"/>
    <x v="6"/>
    <x v="6"/>
    <n v="15.95"/>
    <n v="15546"/>
    <n v="16942"/>
    <n v="1295.5"/>
    <n v="1411.83"/>
    <n v="216680.97"/>
    <n v="236138.5"/>
    <s v="-8%"/>
    <n v="0.24"/>
    <n v="0.26"/>
    <s v="-8%"/>
    <n v="86"/>
    <x v="0"/>
    <n v="0"/>
    <x v="0"/>
    <x v="0"/>
  </r>
  <r>
    <x v="1"/>
    <n v="71"/>
    <n v="493171"/>
    <x v="70"/>
    <x v="34"/>
    <s v="BOTTLE"/>
    <x v="1"/>
    <x v="10"/>
    <x v="9"/>
    <n v="19.95"/>
    <n v="15440"/>
    <n v="10874"/>
    <n v="1286.67"/>
    <n v="906.17"/>
    <n v="269858.40999999997"/>
    <n v="190054.42"/>
    <s v="42%"/>
    <n v="0.24"/>
    <n v="0.17"/>
    <s v="41%"/>
    <n v="76"/>
    <x v="0"/>
    <n v="0"/>
    <x v="0"/>
    <x v="1"/>
  </r>
  <r>
    <x v="1"/>
    <n v="72"/>
    <n v="117861"/>
    <x v="42"/>
    <x v="21"/>
    <s v="BOTTLE"/>
    <x v="1"/>
    <x v="6"/>
    <x v="6"/>
    <n v="15.95"/>
    <n v="14821"/>
    <n v="18880"/>
    <n v="1235.08"/>
    <n v="1573.33"/>
    <n v="206575.88"/>
    <n v="263150.44"/>
    <s v="-21%"/>
    <n v="0.23"/>
    <n v="0.28999999999999998"/>
    <s v="-21%"/>
    <n v="91"/>
    <x v="0"/>
    <n v="0"/>
    <x v="0"/>
    <x v="0"/>
  </r>
  <r>
    <x v="1"/>
    <n v="73"/>
    <n v="552562"/>
    <x v="69"/>
    <x v="18"/>
    <s v="BOTTLE"/>
    <x v="1"/>
    <x v="6"/>
    <x v="6"/>
    <n v="19.95"/>
    <n v="14819"/>
    <n v="13047"/>
    <n v="1234.92"/>
    <n v="1087.25"/>
    <n v="259004.65"/>
    <n v="228033.85"/>
    <s v="14%"/>
    <n v="0.23"/>
    <n v="0.2"/>
    <s v="15%"/>
    <n v="90"/>
    <x v="0"/>
    <n v="0"/>
    <x v="0"/>
    <x v="0"/>
  </r>
  <r>
    <x v="1"/>
    <n v="74"/>
    <n v="175349"/>
    <x v="122"/>
    <x v="1"/>
    <s v="BOTTLE"/>
    <x v="1"/>
    <x v="6"/>
    <x v="6"/>
    <n v="10.95"/>
    <n v="14217"/>
    <n v="19410"/>
    <n v="1184.75"/>
    <n v="1617.5"/>
    <n v="135250.22"/>
    <n v="184652.65"/>
    <s v="-27%"/>
    <n v="0.22"/>
    <n v="0.3"/>
    <s v="-27%"/>
    <n v="181"/>
    <x v="0"/>
    <n v="0"/>
    <x v="0"/>
    <x v="0"/>
  </r>
  <r>
    <x v="1"/>
    <n v="75"/>
    <n v="642884"/>
    <x v="83"/>
    <x v="36"/>
    <s v="BOTTLE"/>
    <x v="1"/>
    <x v="6"/>
    <x v="6"/>
    <n v="10.95"/>
    <n v="13798"/>
    <m/>
    <n v="1149.83"/>
    <m/>
    <n v="131264.16"/>
    <m/>
    <s v="-"/>
    <n v="0.21"/>
    <m/>
    <s v="-"/>
    <n v="246"/>
    <x v="0"/>
    <n v="0"/>
    <x v="0"/>
    <x v="0"/>
  </r>
  <r>
    <x v="1"/>
    <n v="76"/>
    <n v="369652"/>
    <x v="96"/>
    <x v="19"/>
    <s v="BOTTLE"/>
    <x v="1"/>
    <x v="0"/>
    <x v="0"/>
    <n v="8.9499999999999993"/>
    <n v="12567"/>
    <n v="25543"/>
    <n v="1047.25"/>
    <n v="2128.58"/>
    <n v="97310.84"/>
    <n v="197788.72"/>
    <s v="-51%"/>
    <n v="0.2"/>
    <n v="0.39"/>
    <s v="-49%"/>
    <n v="184"/>
    <x v="0"/>
    <n v="0"/>
    <x v="0"/>
    <x v="0"/>
  </r>
  <r>
    <x v="1"/>
    <n v="77"/>
    <n v="319392"/>
    <x v="104"/>
    <x v="6"/>
    <s v="BOTTLE"/>
    <x v="1"/>
    <x v="2"/>
    <x v="2"/>
    <n v="19.95"/>
    <n v="12529"/>
    <n v="31650"/>
    <n v="1044.08"/>
    <n v="2637.5"/>
    <n v="218980.31"/>
    <n v="553174.78"/>
    <s v="-60%"/>
    <n v="0.19"/>
    <n v="0.48"/>
    <s v="-60%"/>
    <n v="41"/>
    <x v="18"/>
    <s v="Provence"/>
    <x v="2"/>
    <x v="1"/>
  </r>
  <r>
    <x v="1"/>
    <n v="78"/>
    <n v="498535"/>
    <x v="78"/>
    <x v="20"/>
    <s v="BOTTLE"/>
    <x v="1"/>
    <x v="6"/>
    <x v="6"/>
    <n v="19.95"/>
    <n v="12059"/>
    <n v="13270"/>
    <n v="1004.92"/>
    <n v="1105.83"/>
    <n v="210765.71"/>
    <n v="231931.42"/>
    <s v="-9%"/>
    <n v="0.19"/>
    <n v="0.2"/>
    <s v="-5%"/>
    <n v="86"/>
    <x v="0"/>
    <n v="0"/>
    <x v="0"/>
    <x v="0"/>
  </r>
  <r>
    <x v="1"/>
    <n v="79"/>
    <n v="11571"/>
    <x v="32"/>
    <x v="0"/>
    <s v="BOTTLE"/>
    <x v="1"/>
    <x v="0"/>
    <x v="0"/>
    <n v="10.95"/>
    <n v="12045"/>
    <m/>
    <n v="1003.75"/>
    <m/>
    <n v="114587.39"/>
    <m/>
    <s v="-"/>
    <n v="0.19"/>
    <m/>
    <s v="-"/>
    <n v="197"/>
    <x v="0"/>
    <n v="0"/>
    <x v="0"/>
    <x v="0"/>
  </r>
  <r>
    <x v="1"/>
    <n v="80"/>
    <n v="224964"/>
    <x v="94"/>
    <x v="30"/>
    <s v="BOTTLE"/>
    <x v="1"/>
    <x v="2"/>
    <x v="2"/>
    <n v="16.95"/>
    <n v="11961"/>
    <n v="3794"/>
    <n v="996.75"/>
    <n v="316.17"/>
    <n v="177298.01"/>
    <n v="56238.5"/>
    <s v="215%"/>
    <n v="0.19"/>
    <n v="0.06"/>
    <s v="217%"/>
    <n v="61"/>
    <x v="16"/>
    <s v="Rhone"/>
    <x v="8"/>
    <x v="1"/>
  </r>
  <r>
    <x v="1"/>
    <n v="81"/>
    <n v="539320"/>
    <x v="92"/>
    <x v="17"/>
    <s v="BOTTLE"/>
    <x v="1"/>
    <x v="16"/>
    <x v="15"/>
    <n v="13.35"/>
    <n v="11675"/>
    <n v="9376"/>
    <n v="972.92"/>
    <n v="781.33"/>
    <n v="135863.94"/>
    <n v="109110.09"/>
    <s v="25%"/>
    <n v="0.18"/>
    <n v="0.14000000000000001"/>
    <s v="29%"/>
    <n v="135"/>
    <x v="0"/>
    <n v="0"/>
    <x v="0"/>
    <x v="0"/>
  </r>
  <r>
    <x v="1"/>
    <n v="82"/>
    <n v="701318"/>
    <x v="66"/>
    <x v="32"/>
    <s v="BOTTLE"/>
    <x v="1"/>
    <x v="2"/>
    <x v="2"/>
    <n v="19.95"/>
    <n v="11310"/>
    <n v="6016"/>
    <n v="942.5"/>
    <n v="501.33"/>
    <n v="197674.78"/>
    <n v="105146.9"/>
    <s v="88%"/>
    <n v="0.18"/>
    <n v="0.09"/>
    <s v="100%"/>
    <n v="56"/>
    <x v="9"/>
    <s v="Rhone"/>
    <x v="5"/>
    <x v="1"/>
  </r>
  <r>
    <x v="1"/>
    <n v="83"/>
    <n v="576181"/>
    <x v="68"/>
    <x v="33"/>
    <s v="BOTTLE"/>
    <x v="1"/>
    <x v="6"/>
    <x v="6"/>
    <n v="10.35"/>
    <n v="10843"/>
    <n v="2751"/>
    <n v="903.58"/>
    <n v="229.25"/>
    <n v="97395.09"/>
    <n v="24710.31"/>
    <s v="294%"/>
    <n v="0.17"/>
    <n v="0.04"/>
    <s v="325%"/>
    <n v="193"/>
    <x v="0"/>
    <n v="0"/>
    <x v="0"/>
    <x v="0"/>
  </r>
  <r>
    <x v="1"/>
    <n v="84"/>
    <n v="557900"/>
    <x v="161"/>
    <x v="28"/>
    <s v="BOTTLE"/>
    <x v="1"/>
    <x v="2"/>
    <x v="2"/>
    <n v="17.95"/>
    <n v="10579"/>
    <n v="16835"/>
    <n v="881.58"/>
    <n v="1402.92"/>
    <n v="166174.56"/>
    <n v="264443.58"/>
    <s v="-37%"/>
    <n v="0.16"/>
    <n v="0.26"/>
    <s v="-38%"/>
    <n v="50"/>
    <x v="28"/>
    <s v="Cotes Du Rousillon"/>
    <x v="15"/>
    <x v="1"/>
  </r>
  <r>
    <x v="1"/>
    <n v="85"/>
    <n v="609545"/>
    <x v="59"/>
    <x v="29"/>
    <s v="BOTTLE"/>
    <x v="1"/>
    <x v="6"/>
    <x v="6"/>
    <n v="10.95"/>
    <n v="10099"/>
    <n v="23"/>
    <n v="841.58"/>
    <n v="1.92"/>
    <n v="96074.559999999998"/>
    <n v="218.81"/>
    <s v="43,809%"/>
    <n v="0.16"/>
    <n v="0"/>
    <s v="-"/>
    <n v="248"/>
    <x v="0"/>
    <n v="0"/>
    <x v="0"/>
    <x v="0"/>
  </r>
  <r>
    <x v="1"/>
    <n v="86"/>
    <n v="319368"/>
    <x v="134"/>
    <x v="20"/>
    <s v="BOTTLE"/>
    <x v="1"/>
    <x v="2"/>
    <x v="2"/>
    <n v="24.95"/>
    <n v="10085"/>
    <n v="10921"/>
    <n v="840.42"/>
    <n v="910.08"/>
    <n v="220888.27"/>
    <n v="239198.89"/>
    <s v="-8%"/>
    <n v="0.16"/>
    <n v="0.17"/>
    <s v="-6%"/>
    <n v="57"/>
    <x v="10"/>
    <s v="Rhone"/>
    <x v="5"/>
    <x v="1"/>
  </r>
  <r>
    <x v="1"/>
    <n v="87"/>
    <n v="639856"/>
    <x v="76"/>
    <x v="38"/>
    <s v="BOTTLE"/>
    <x v="1"/>
    <x v="6"/>
    <x v="6"/>
    <n v="11.05"/>
    <n v="9801"/>
    <m/>
    <n v="816.75"/>
    <m/>
    <n v="94106.95"/>
    <m/>
    <s v="-"/>
    <n v="0.15"/>
    <m/>
    <s v="-"/>
    <n v="262"/>
    <x v="0"/>
    <n v="0"/>
    <x v="0"/>
    <x v="0"/>
  </r>
  <r>
    <x v="1"/>
    <n v="88"/>
    <n v="484618"/>
    <x v="81"/>
    <x v="5"/>
    <s v="BOTTLE"/>
    <x v="1"/>
    <x v="16"/>
    <x v="15"/>
    <n v="13.1"/>
    <n v="9782"/>
    <n v="23"/>
    <n v="815.17"/>
    <n v="1.92"/>
    <n v="111670.62"/>
    <n v="262.57"/>
    <s v="42,430%"/>
    <n v="0.15"/>
    <n v="0"/>
    <s v="-"/>
    <n v="172"/>
    <x v="0"/>
    <n v="0"/>
    <x v="0"/>
    <x v="0"/>
  </r>
  <r>
    <x v="1"/>
    <n v="89"/>
    <n v="450908"/>
    <x v="87"/>
    <x v="20"/>
    <s v="BOTTLE"/>
    <x v="1"/>
    <x v="2"/>
    <x v="2"/>
    <n v="16.95"/>
    <n v="9588"/>
    <n v="3985"/>
    <n v="799"/>
    <n v="332.08"/>
    <n v="142123.01"/>
    <n v="59069.69"/>
    <s v="141%"/>
    <n v="0.15"/>
    <n v="0.06"/>
    <s v="150%"/>
    <n v="48"/>
    <x v="15"/>
    <s v="Rhone"/>
    <x v="8"/>
    <x v="1"/>
  </r>
  <r>
    <x v="1"/>
    <n v="90"/>
    <n v="409870"/>
    <x v="208"/>
    <x v="3"/>
    <s v="BOTTLE"/>
    <x v="1"/>
    <x v="2"/>
    <x v="2"/>
    <n v="15.95"/>
    <n v="9111"/>
    <n v="8008"/>
    <n v="759.25"/>
    <n v="667.33"/>
    <n v="126989.6"/>
    <n v="111615.93"/>
    <s v="14%"/>
    <n v="0.14000000000000001"/>
    <n v="0.12"/>
    <s v="17%"/>
    <n v="47"/>
    <x v="1"/>
    <s v="Midi"/>
    <x v="1"/>
    <x v="1"/>
  </r>
  <r>
    <x v="1"/>
    <n v="91"/>
    <n v="639997"/>
    <x v="103"/>
    <x v="47"/>
    <s v="BOTTLE"/>
    <x v="1"/>
    <x v="1"/>
    <x v="1"/>
    <n v="13.2"/>
    <n v="9021"/>
    <m/>
    <n v="751.75"/>
    <m/>
    <n v="103781.42"/>
    <m/>
    <s v="-"/>
    <n v="0.14000000000000001"/>
    <m/>
    <s v="-"/>
    <n v="194"/>
    <x v="0"/>
    <n v="0"/>
    <x v="0"/>
    <x v="0"/>
  </r>
  <r>
    <x v="1"/>
    <n v="92"/>
    <n v="234542"/>
    <x v="89"/>
    <x v="45"/>
    <s v="BOTTLE"/>
    <x v="1"/>
    <x v="5"/>
    <x v="5"/>
    <n v="16.899999999999999"/>
    <n v="8992"/>
    <m/>
    <n v="749.33"/>
    <m/>
    <n v="132890.62"/>
    <m/>
    <s v="-"/>
    <n v="0.14000000000000001"/>
    <m/>
    <s v="-"/>
    <n v="173"/>
    <x v="0"/>
    <n v="0"/>
    <x v="0"/>
    <x v="0"/>
  </r>
  <r>
    <x v="1"/>
    <n v="93"/>
    <n v="668699"/>
    <x v="154"/>
    <x v="30"/>
    <s v="BOTTLE"/>
    <x v="1"/>
    <x v="2"/>
    <x v="2"/>
    <n v="13.95"/>
    <n v="8989"/>
    <m/>
    <n v="749.08"/>
    <m/>
    <n v="109379.42"/>
    <m/>
    <s v="-"/>
    <n v="0.14000000000000001"/>
    <m/>
    <s v="-"/>
    <n v="47"/>
    <x v="26"/>
    <s v="Languedoc"/>
    <x v="13"/>
    <x v="1"/>
  </r>
  <r>
    <x v="1"/>
    <n v="94"/>
    <n v="999821"/>
    <x v="219"/>
    <x v="54"/>
    <s v="BOTTLE"/>
    <x v="1"/>
    <x v="19"/>
    <x v="18"/>
    <n v="12.95"/>
    <n v="8970"/>
    <n v="11050"/>
    <n v="747.5"/>
    <n v="920.83"/>
    <n v="101210.18"/>
    <n v="124679.2"/>
    <s v="-19%"/>
    <n v="0.14000000000000001"/>
    <n v="0.17"/>
    <s v="-18%"/>
    <n v="58"/>
    <x v="0"/>
    <n v="0"/>
    <x v="0"/>
    <x v="1"/>
  </r>
  <r>
    <x v="1"/>
    <n v="95"/>
    <n v="639989"/>
    <x v="79"/>
    <x v="40"/>
    <s v="BOTTLE"/>
    <x v="1"/>
    <x v="7"/>
    <x v="3"/>
    <n v="14.6"/>
    <n v="8947"/>
    <m/>
    <n v="745.58"/>
    <m/>
    <n v="114014.87"/>
    <m/>
    <s v="-"/>
    <n v="0.14000000000000001"/>
    <m/>
    <s v="-"/>
    <n v="201"/>
    <x v="0"/>
    <n v="0"/>
    <x v="0"/>
    <x v="0"/>
  </r>
  <r>
    <x v="1"/>
    <n v="96"/>
    <n v="667311"/>
    <x v="147"/>
    <x v="7"/>
    <s v="BOTTLE"/>
    <x v="1"/>
    <x v="2"/>
    <x v="2"/>
    <n v="13.95"/>
    <n v="8904"/>
    <m/>
    <n v="742"/>
    <m/>
    <n v="108345.13"/>
    <m/>
    <s v="-"/>
    <n v="0.14000000000000001"/>
    <m/>
    <s v="-"/>
    <n v="53"/>
    <x v="25"/>
    <s v="Midi"/>
    <x v="11"/>
    <x v="1"/>
  </r>
  <r>
    <x v="1"/>
    <n v="97"/>
    <n v="450825"/>
    <x v="181"/>
    <x v="5"/>
    <s v="BOTTLE"/>
    <x v="1"/>
    <x v="2"/>
    <x v="2"/>
    <n v="17.95"/>
    <n v="8742"/>
    <n v="6420"/>
    <n v="728.5"/>
    <n v="535"/>
    <n v="137319.03"/>
    <n v="100845.13"/>
    <s v="36%"/>
    <n v="0.14000000000000001"/>
    <n v="0.1"/>
    <s v="40%"/>
    <n v="40"/>
    <x v="30"/>
    <s v="Provence"/>
    <x v="2"/>
    <x v="1"/>
  </r>
  <r>
    <x v="1"/>
    <n v="98"/>
    <n v="707281"/>
    <x v="107"/>
    <x v="48"/>
    <s v="BOTTLE"/>
    <x v="1"/>
    <x v="2"/>
    <x v="2"/>
    <n v="16.95"/>
    <n v="8705"/>
    <n v="8153"/>
    <n v="725.42"/>
    <n v="679.42"/>
    <n v="129034.29"/>
    <n v="120851.99"/>
    <s v="7%"/>
    <n v="0.14000000000000001"/>
    <n v="0.12"/>
    <s v="17%"/>
    <n v="35"/>
    <x v="19"/>
    <s v="Rhone"/>
    <x v="3"/>
    <x v="1"/>
  </r>
  <r>
    <x v="1"/>
    <n v="99"/>
    <n v="451906"/>
    <x v="167"/>
    <x v="3"/>
    <s v="BOTTLE"/>
    <x v="1"/>
    <x v="2"/>
    <x v="2"/>
    <n v="22.95"/>
    <n v="8479"/>
    <n v="10368"/>
    <n v="706.58"/>
    <n v="864"/>
    <n v="170705.53"/>
    <n v="208736.28"/>
    <s v="-18%"/>
    <n v="0.13"/>
    <n v="0.16"/>
    <s v="-19%"/>
    <n v="43"/>
    <x v="29"/>
    <s v="Provence"/>
    <x v="9"/>
    <x v="1"/>
  </r>
  <r>
    <x v="1"/>
    <n v="100"/>
    <n v="450817"/>
    <x v="125"/>
    <x v="28"/>
    <s v="BOTTLE"/>
    <x v="1"/>
    <x v="2"/>
    <x v="2"/>
    <n v="16.95"/>
    <n v="8477"/>
    <n v="9668"/>
    <n v="706.42"/>
    <n v="805.67"/>
    <n v="125654.65"/>
    <n v="143308.85"/>
    <s v="-12%"/>
    <n v="0.13"/>
    <n v="0.15"/>
    <s v="-13%"/>
    <n v="41"/>
    <x v="22"/>
    <s v="Languedoc"/>
    <x v="10"/>
    <x v="1"/>
  </r>
  <r>
    <x v="1"/>
    <n v="101"/>
    <n v="171033"/>
    <x v="57"/>
    <x v="18"/>
    <s v="BOTTLE"/>
    <x v="1"/>
    <x v="6"/>
    <x v="6"/>
    <n v="11.05"/>
    <n v="8400"/>
    <n v="12508"/>
    <n v="700"/>
    <n v="1042.33"/>
    <n v="80654.87"/>
    <n v="120098.94"/>
    <s v="-33%"/>
    <n v="0.13"/>
    <n v="0.19"/>
    <s v="-32%"/>
    <n v="230"/>
    <x v="0"/>
    <n v="0"/>
    <x v="0"/>
    <x v="0"/>
  </r>
  <r>
    <x v="1"/>
    <n v="102"/>
    <n v="575282"/>
    <x v="106"/>
    <x v="39"/>
    <s v="BOTTLE"/>
    <x v="1"/>
    <x v="2"/>
    <x v="2"/>
    <n v="24.95"/>
    <n v="8324"/>
    <n v="4"/>
    <n v="693.67"/>
    <n v="0.33"/>
    <n v="182317.7"/>
    <n v="87.61"/>
    <s v="208,000%"/>
    <n v="0.13"/>
    <n v="0"/>
    <s v="-"/>
    <n v="52"/>
    <x v="11"/>
    <s v="Provence"/>
    <x v="2"/>
    <x v="1"/>
  </r>
  <r>
    <x v="1"/>
    <n v="103"/>
    <n v="450775"/>
    <x v="116"/>
    <x v="51"/>
    <s v="BOTTLE"/>
    <x v="1"/>
    <x v="13"/>
    <x v="12"/>
    <n v="13.95"/>
    <n v="7966"/>
    <n v="5853"/>
    <n v="663.83"/>
    <n v="487.75"/>
    <n v="96931.42"/>
    <n v="71220.13"/>
    <s v="36%"/>
    <n v="0.12"/>
    <n v="0.09"/>
    <s v="33%"/>
    <n v="35"/>
    <x v="0"/>
    <n v="0"/>
    <x v="0"/>
    <x v="1"/>
  </r>
  <r>
    <x v="1"/>
    <n v="104"/>
    <n v="119453"/>
    <x v="157"/>
    <x v="62"/>
    <s v="BOTTLE"/>
    <x v="1"/>
    <x v="2"/>
    <x v="2"/>
    <n v="22.95"/>
    <n v="7819"/>
    <n v="5565"/>
    <n v="651.58000000000004"/>
    <n v="463.75"/>
    <n v="157417.92000000001"/>
    <n v="112038.72"/>
    <s v="41%"/>
    <n v="0.12"/>
    <n v="0.08"/>
    <s v="50%"/>
    <n v="40"/>
    <x v="27"/>
    <s v="Provence"/>
    <x v="12"/>
    <x v="1"/>
  </r>
  <r>
    <x v="1"/>
    <n v="105"/>
    <n v="719062"/>
    <x v="164"/>
    <x v="6"/>
    <s v="BOTTLE"/>
    <x v="1"/>
    <x v="2"/>
    <x v="2"/>
    <n v="15.95"/>
    <n v="7695"/>
    <n v="5576"/>
    <n v="641.25"/>
    <n v="464.67"/>
    <n v="107253.32"/>
    <n v="77718.58"/>
    <s v="38%"/>
    <n v="0.12"/>
    <n v="0.08"/>
    <s v="50%"/>
    <n v="28"/>
    <x v="3"/>
    <s v="Rhone"/>
    <x v="3"/>
    <x v="1"/>
  </r>
  <r>
    <x v="1"/>
    <n v="106"/>
    <n v="739474"/>
    <x v="100"/>
    <x v="31"/>
    <s v="BOTTLE"/>
    <x v="1"/>
    <x v="2"/>
    <x v="2"/>
    <n v="18.95"/>
    <n v="7688"/>
    <n v="9467"/>
    <n v="640.66999999999996"/>
    <n v="788.92"/>
    <n v="127566.37"/>
    <n v="157085.18"/>
    <s v="-19%"/>
    <n v="0.12"/>
    <n v="0.14000000000000001"/>
    <s v="-14%"/>
    <n v="38"/>
    <x v="17"/>
    <s v="Rhone"/>
    <x v="5"/>
    <x v="1"/>
  </r>
  <r>
    <x v="1"/>
    <n v="107"/>
    <n v="490961"/>
    <x v="223"/>
    <x v="72"/>
    <s v="BOTTLE"/>
    <x v="1"/>
    <x v="13"/>
    <x v="12"/>
    <n v="16.95"/>
    <n v="7686"/>
    <n v="10465"/>
    <n v="640.5"/>
    <n v="872.08"/>
    <n v="113929.65"/>
    <n v="155122.79"/>
    <s v="-27%"/>
    <n v="0.12"/>
    <n v="0.16"/>
    <s v="-25%"/>
    <n v="46"/>
    <x v="0"/>
    <n v="0"/>
    <x v="0"/>
    <x v="1"/>
  </r>
  <r>
    <x v="1"/>
    <n v="108"/>
    <n v="451146"/>
    <x v="58"/>
    <x v="28"/>
    <s v="BOTTLE"/>
    <x v="1"/>
    <x v="15"/>
    <x v="14"/>
    <n v="14.95"/>
    <n v="7367"/>
    <n v="10066"/>
    <n v="613.91999999999996"/>
    <n v="838.83"/>
    <n v="96162.17"/>
    <n v="131392.48000000001"/>
    <s v="-27%"/>
    <n v="0.11"/>
    <n v="0.15"/>
    <s v="-27%"/>
    <n v="59"/>
    <x v="0"/>
    <n v="0"/>
    <x v="0"/>
    <x v="1"/>
  </r>
  <r>
    <x v="1"/>
    <n v="109"/>
    <n v="490938"/>
    <x v="210"/>
    <x v="20"/>
    <s v="BOTTLE"/>
    <x v="1"/>
    <x v="15"/>
    <x v="14"/>
    <n v="14.95"/>
    <n v="7085"/>
    <n v="12"/>
    <n v="590.41999999999996"/>
    <n v="1"/>
    <n v="92481.19"/>
    <n v="156.63999999999999"/>
    <s v="58,942%"/>
    <n v="0.11"/>
    <n v="0"/>
    <s v="-"/>
    <n v="48"/>
    <x v="0"/>
    <n v="0"/>
    <x v="0"/>
    <x v="1"/>
  </r>
  <r>
    <x v="1"/>
    <n v="110"/>
    <n v="155515"/>
    <x v="155"/>
    <x v="61"/>
    <s v="BOTTLE"/>
    <x v="1"/>
    <x v="2"/>
    <x v="2"/>
    <n v="14.95"/>
    <n v="6826"/>
    <m/>
    <n v="568.83000000000004"/>
    <m/>
    <n v="89100.44"/>
    <m/>
    <s v="-"/>
    <n v="0.11"/>
    <m/>
    <s v="-"/>
    <n v="43"/>
    <x v="20"/>
    <s v="France"/>
    <x v="14"/>
    <x v="1"/>
  </r>
  <r>
    <x v="1"/>
    <n v="111"/>
    <n v="172643"/>
    <x v="91"/>
    <x v="46"/>
    <s v="BOTTLE"/>
    <x v="1"/>
    <x v="6"/>
    <x v="6"/>
    <n v="17.95"/>
    <n v="6739"/>
    <n v="12258"/>
    <n v="561.58000000000004"/>
    <n v="1021.5"/>
    <n v="105855.97"/>
    <n v="192548.23"/>
    <s v="-45%"/>
    <n v="0.1"/>
    <n v="0.19"/>
    <s v="-47%"/>
    <n v="50"/>
    <x v="0"/>
    <n v="0"/>
    <x v="0"/>
    <x v="0"/>
  </r>
  <r>
    <x v="1"/>
    <n v="112"/>
    <n v="667436"/>
    <x v="112"/>
    <x v="11"/>
    <s v="BOTTLE"/>
    <x v="1"/>
    <x v="2"/>
    <x v="2"/>
    <n v="15.95"/>
    <n v="6734"/>
    <m/>
    <n v="561.16999999999996"/>
    <m/>
    <n v="93858.85"/>
    <m/>
    <s v="-"/>
    <n v="0.1"/>
    <m/>
    <s v="-"/>
    <n v="58"/>
    <x v="20"/>
    <s v="Provence"/>
    <x v="6"/>
    <x v="1"/>
  </r>
  <r>
    <x v="1"/>
    <n v="113"/>
    <n v="562801"/>
    <x v="224"/>
    <x v="7"/>
    <s v="BOTTLE"/>
    <x v="1"/>
    <x v="2"/>
    <x v="2"/>
    <n v="19.75"/>
    <n v="6621"/>
    <n v="11"/>
    <n v="551.75"/>
    <n v="0.92"/>
    <n v="114549.16"/>
    <n v="190.31"/>
    <s v="60,091%"/>
    <n v="0.1"/>
    <n v="0"/>
    <s v="-"/>
    <n v="55"/>
    <x v="35"/>
    <s v="Provence"/>
    <x v="6"/>
    <x v="1"/>
  </r>
  <r>
    <x v="1"/>
    <n v="114"/>
    <n v="562785"/>
    <x v="225"/>
    <x v="7"/>
    <s v="BOTTLE"/>
    <x v="1"/>
    <x v="2"/>
    <x v="2"/>
    <n v="19.95"/>
    <n v="6531"/>
    <n v="748"/>
    <n v="544.25"/>
    <n v="62.33"/>
    <n v="114148.01"/>
    <n v="13073.45"/>
    <s v="773%"/>
    <n v="0.1"/>
    <n v="0.01"/>
    <s v="900%"/>
    <n v="49"/>
    <x v="36"/>
    <n v="0"/>
    <x v="0"/>
    <x v="1"/>
  </r>
  <r>
    <x v="1"/>
    <n v="115"/>
    <n v="377267"/>
    <x v="193"/>
    <x v="17"/>
    <s v="BOTTLE"/>
    <x v="1"/>
    <x v="15"/>
    <x v="14"/>
    <n v="15.95"/>
    <n v="6404"/>
    <n v="5857"/>
    <n v="533.66999999999996"/>
    <n v="488.08"/>
    <n v="89259.29"/>
    <n v="81635.179999999993"/>
    <s v="9%"/>
    <n v="0.1"/>
    <n v="0.09"/>
    <s v="11%"/>
    <n v="28"/>
    <x v="0"/>
    <n v="0"/>
    <x v="0"/>
    <x v="1"/>
  </r>
  <r>
    <x v="1"/>
    <n v="116"/>
    <n v="30445"/>
    <x v="192"/>
    <x v="20"/>
    <s v="BOTTLE"/>
    <x v="1"/>
    <x v="13"/>
    <x v="12"/>
    <n v="13.95"/>
    <n v="6360"/>
    <n v="10265"/>
    <n v="530"/>
    <n v="855.42"/>
    <n v="77389.38"/>
    <n v="124905.97"/>
    <s v="-38%"/>
    <n v="0.1"/>
    <n v="0.16"/>
    <s v="-38%"/>
    <n v="52"/>
    <x v="0"/>
    <n v="0"/>
    <x v="0"/>
    <x v="1"/>
  </r>
  <r>
    <x v="1"/>
    <n v="117"/>
    <n v="168278"/>
    <x v="71"/>
    <x v="35"/>
    <s v="BOTTLE"/>
    <x v="1"/>
    <x v="13"/>
    <x v="12"/>
    <n v="14.95"/>
    <n v="6172"/>
    <n v="10880"/>
    <n v="514.33000000000004"/>
    <n v="906.67"/>
    <n v="80563.72"/>
    <n v="142017.70000000001"/>
    <s v="-43%"/>
    <n v="0.1"/>
    <n v="0.17"/>
    <s v="-41%"/>
    <n v="45"/>
    <x v="0"/>
    <n v="0"/>
    <x v="0"/>
    <x v="1"/>
  </r>
  <r>
    <x v="1"/>
    <n v="117"/>
    <n v="451385"/>
    <x v="182"/>
    <x v="71"/>
    <s v="BOTTLE"/>
    <x v="1"/>
    <x v="13"/>
    <x v="12"/>
    <n v="13.95"/>
    <n v="6172"/>
    <n v="10760"/>
    <n v="514.33000000000004"/>
    <n v="896.67"/>
    <n v="75101.77"/>
    <n v="130929.2"/>
    <s v="-43%"/>
    <n v="0.1"/>
    <n v="0.16"/>
    <s v="-38%"/>
    <n v="35"/>
    <x v="0"/>
    <n v="0"/>
    <x v="0"/>
    <x v="1"/>
  </r>
  <r>
    <x v="1"/>
    <n v="118"/>
    <n v="667345"/>
    <x v="82"/>
    <x v="13"/>
    <s v="BOTTLE"/>
    <x v="1"/>
    <x v="2"/>
    <x v="2"/>
    <n v="19.95"/>
    <n v="6095"/>
    <m/>
    <n v="507.92"/>
    <m/>
    <n v="106527.65"/>
    <m/>
    <s v="-"/>
    <n v="0.09"/>
    <m/>
    <s v="-"/>
    <n v="36"/>
    <x v="12"/>
    <s v="Provence"/>
    <x v="6"/>
    <x v="1"/>
  </r>
  <r>
    <x v="1"/>
    <n v="119"/>
    <n v="450809"/>
    <x v="183"/>
    <x v="72"/>
    <s v="BOTTLE"/>
    <x v="1"/>
    <x v="2"/>
    <x v="2"/>
    <n v="15.95"/>
    <n v="6087"/>
    <n v="5725"/>
    <n v="507.25"/>
    <n v="477.08"/>
    <n v="84840.93"/>
    <n v="79795.350000000006"/>
    <s v="6%"/>
    <n v="0.09"/>
    <n v="0.09"/>
    <s v="0%"/>
    <n v="33"/>
    <x v="31"/>
    <s v="Midi"/>
    <x v="1"/>
    <x v="1"/>
  </r>
  <r>
    <x v="1"/>
    <n v="120"/>
    <n v="558510"/>
    <x v="151"/>
    <x v="48"/>
    <s v="BOTTLE"/>
    <x v="1"/>
    <x v="14"/>
    <x v="13"/>
    <n v="18.95"/>
    <n v="5994"/>
    <n v="5811"/>
    <n v="499.5"/>
    <n v="484.25"/>
    <n v="99457.96"/>
    <n v="96421.46"/>
    <s v="3%"/>
    <n v="0.09"/>
    <n v="0.09"/>
    <s v="0%"/>
    <n v="25"/>
    <x v="0"/>
    <n v="0"/>
    <x v="0"/>
    <x v="1"/>
  </r>
  <r>
    <x v="1"/>
    <n v="121"/>
    <n v="575316"/>
    <x v="137"/>
    <x v="5"/>
    <s v="BOTTLE"/>
    <x v="1"/>
    <x v="2"/>
    <x v="2"/>
    <n v="26.95"/>
    <n v="5907"/>
    <n v="1662"/>
    <n v="492.25"/>
    <n v="138.5"/>
    <n v="139833.85"/>
    <n v="39343.81"/>
    <s v="255%"/>
    <n v="0.09"/>
    <n v="0.03"/>
    <s v="200%"/>
    <n v="36"/>
    <x v="24"/>
    <s v="Provence"/>
    <x v="2"/>
    <x v="1"/>
  </r>
  <r>
    <x v="1"/>
    <n v="122"/>
    <n v="71712"/>
    <x v="73"/>
    <x v="37"/>
    <s v="BOTTLE"/>
    <x v="1"/>
    <x v="6"/>
    <x v="6"/>
    <n v="18.95"/>
    <n v="5868"/>
    <n v="6625"/>
    <n v="489"/>
    <n v="552.08000000000004"/>
    <n v="97367.26"/>
    <n v="109928.1"/>
    <s v="-11%"/>
    <n v="0.09"/>
    <n v="0.1"/>
    <s v="-10%"/>
    <n v="56"/>
    <x v="0"/>
    <n v="0"/>
    <x v="0"/>
    <x v="0"/>
  </r>
  <r>
    <x v="1"/>
    <n v="123"/>
    <n v="556266"/>
    <x v="117"/>
    <x v="15"/>
    <s v="BOTTLE"/>
    <x v="1"/>
    <x v="15"/>
    <x v="14"/>
    <n v="16.95"/>
    <n v="5699"/>
    <n v="8724"/>
    <n v="474.92"/>
    <n v="727"/>
    <n v="84476.33"/>
    <n v="129315.93"/>
    <s v="-35%"/>
    <n v="0.09"/>
    <n v="0.13"/>
    <s v="-31%"/>
    <n v="42"/>
    <x v="0"/>
    <n v="0"/>
    <x v="0"/>
    <x v="1"/>
  </r>
  <r>
    <x v="1"/>
    <n v="124"/>
    <n v="556209"/>
    <x v="226"/>
    <x v="3"/>
    <s v="BOTTLE"/>
    <x v="1"/>
    <x v="2"/>
    <x v="2"/>
    <n v="18.95"/>
    <n v="5555"/>
    <n v="6344"/>
    <n v="462.92"/>
    <n v="528.66999999999996"/>
    <n v="92173.67"/>
    <n v="105265.49"/>
    <s v="-12%"/>
    <n v="0.09"/>
    <n v="0.1"/>
    <s v="-10%"/>
    <n v="53"/>
    <x v="1"/>
    <s v="Languedoc"/>
    <x v="13"/>
    <x v="1"/>
  </r>
  <r>
    <x v="1"/>
    <n v="125"/>
    <n v="496919"/>
    <x v="84"/>
    <x v="42"/>
    <s v="BOTTLE"/>
    <x v="1"/>
    <x v="2"/>
    <x v="2"/>
    <n v="19.95"/>
    <n v="5546"/>
    <n v="8663"/>
    <n v="462.17"/>
    <n v="721.92"/>
    <n v="96932.3"/>
    <n v="151410.84"/>
    <s v="-36%"/>
    <n v="0.09"/>
    <n v="0.13"/>
    <s v="-31%"/>
    <n v="25"/>
    <x v="13"/>
    <s v="Rhone"/>
    <x v="7"/>
    <x v="1"/>
  </r>
  <r>
    <x v="1"/>
    <n v="126"/>
    <n v="451773"/>
    <x v="209"/>
    <x v="78"/>
    <s v="BOTTLE"/>
    <x v="1"/>
    <x v="19"/>
    <x v="18"/>
    <n v="13.95"/>
    <n v="5355"/>
    <n v="4424"/>
    <n v="446.25"/>
    <n v="368.67"/>
    <n v="65160.4"/>
    <n v="53831.86"/>
    <s v="21%"/>
    <n v="0.08"/>
    <n v="7.0000000000000007E-2"/>
    <s v="14%"/>
    <n v="42"/>
    <x v="0"/>
    <n v="0"/>
    <x v="0"/>
    <x v="1"/>
  </r>
  <r>
    <x v="1"/>
    <n v="127"/>
    <n v="33621"/>
    <x v="227"/>
    <x v="11"/>
    <s v="BOTTLE"/>
    <x v="1"/>
    <x v="2"/>
    <x v="2"/>
    <n v="17.95"/>
    <n v="5201"/>
    <n v="119"/>
    <n v="433.42"/>
    <n v="9.92"/>
    <n v="81697.119999999995"/>
    <n v="1869.25"/>
    <s v="4,271%"/>
    <n v="0.08"/>
    <n v="0"/>
    <s v="-"/>
    <n v="33"/>
    <x v="13"/>
    <s v="Rhone"/>
    <x v="7"/>
    <x v="1"/>
  </r>
  <r>
    <x v="1"/>
    <n v="128"/>
    <n v="219840"/>
    <x v="65"/>
    <x v="13"/>
    <s v="BOTTLE"/>
    <x v="1"/>
    <x v="2"/>
    <x v="2"/>
    <n v="14.95"/>
    <n v="5137"/>
    <n v="12500"/>
    <n v="428.08"/>
    <n v="1041.67"/>
    <n v="67053.759999999995"/>
    <n v="163163.72"/>
    <s v="-59%"/>
    <n v="0.08"/>
    <n v="0.19"/>
    <s v="-58%"/>
    <n v="36"/>
    <x v="8"/>
    <s v="Southwest"/>
    <x v="4"/>
    <x v="1"/>
  </r>
  <r>
    <x v="1"/>
    <n v="129"/>
    <n v="490987"/>
    <x v="159"/>
    <x v="5"/>
    <s v="BOTTLE"/>
    <x v="1"/>
    <x v="15"/>
    <x v="14"/>
    <n v="17.95"/>
    <n v="5024"/>
    <n v="35"/>
    <n v="418.67"/>
    <n v="2.92"/>
    <n v="78916.81"/>
    <n v="549.78"/>
    <s v="14,254%"/>
    <n v="0.08"/>
    <n v="0"/>
    <s v="-"/>
    <n v="33"/>
    <x v="0"/>
    <n v="0"/>
    <x v="0"/>
    <x v="1"/>
  </r>
  <r>
    <x v="1"/>
    <n v="130"/>
    <n v="695825"/>
    <x v="55"/>
    <x v="27"/>
    <s v="BOTTLE"/>
    <x v="1"/>
    <x v="13"/>
    <x v="12"/>
    <n v="13.95"/>
    <n v="4999"/>
    <m/>
    <n v="416.58"/>
    <m/>
    <n v="60828.54"/>
    <m/>
    <s v="-"/>
    <n v="0.08"/>
    <m/>
    <s v="-"/>
    <n v="79"/>
    <x v="0"/>
    <n v="0"/>
    <x v="0"/>
    <x v="1"/>
  </r>
  <r>
    <x v="1"/>
    <n v="131"/>
    <n v="493130"/>
    <x v="136"/>
    <x v="23"/>
    <s v="BOTTLE"/>
    <x v="1"/>
    <x v="19"/>
    <x v="18"/>
    <n v="21.95"/>
    <n v="4950"/>
    <n v="7772"/>
    <n v="412.5"/>
    <n v="647.66999999999996"/>
    <n v="95276.55"/>
    <n v="149593.81"/>
    <s v="-36%"/>
    <n v="0.08"/>
    <n v="0.12"/>
    <s v="-33%"/>
    <n v="35"/>
    <x v="0"/>
    <n v="0"/>
    <x v="0"/>
    <x v="1"/>
  </r>
  <r>
    <x v="1"/>
    <n v="132"/>
    <n v="486431"/>
    <x v="190"/>
    <x v="2"/>
    <s v="CAN"/>
    <x v="4"/>
    <x v="7"/>
    <x v="3"/>
    <n v="3.45"/>
    <n v="14834"/>
    <n v="41128"/>
    <n v="412.06"/>
    <n v="1142.44"/>
    <n v="43976.9"/>
    <n v="121928.14"/>
    <s v="-64%"/>
    <n v="0.08"/>
    <n v="0.21"/>
    <s v="-62%"/>
    <n v="59"/>
    <x v="0"/>
    <n v="0"/>
    <x v="0"/>
    <x v="0"/>
  </r>
  <r>
    <x v="1"/>
    <n v="133"/>
    <n v="168237"/>
    <x v="179"/>
    <x v="69"/>
    <s v="BOTTLE"/>
    <x v="1"/>
    <x v="17"/>
    <x v="16"/>
    <n v="14.95"/>
    <n v="4842"/>
    <n v="3314"/>
    <n v="403.5"/>
    <n v="276.17"/>
    <n v="63203.1"/>
    <n v="43257.96"/>
    <s v="46%"/>
    <n v="0.08"/>
    <n v="0.05"/>
    <s v="60%"/>
    <n v="21"/>
    <x v="0"/>
    <n v="0"/>
    <x v="0"/>
    <x v="1"/>
  </r>
  <r>
    <x v="1"/>
    <n v="134"/>
    <n v="668434"/>
    <x v="132"/>
    <x v="17"/>
    <s v="BOTTLE"/>
    <x v="1"/>
    <x v="2"/>
    <x v="2"/>
    <n v="24.95"/>
    <n v="4828"/>
    <m/>
    <n v="402.33"/>
    <m/>
    <n v="105746.02"/>
    <m/>
    <s v="-"/>
    <n v="0.08"/>
    <m/>
    <s v="-"/>
    <n v="41"/>
    <x v="7"/>
    <s v="Provence"/>
    <x v="9"/>
    <x v="1"/>
  </r>
  <r>
    <x v="1"/>
    <n v="135"/>
    <n v="659565"/>
    <x v="135"/>
    <x v="13"/>
    <s v="BOTTLE"/>
    <x v="1"/>
    <x v="15"/>
    <x v="14"/>
    <n v="24.95"/>
    <n v="4759"/>
    <m/>
    <n v="396.58"/>
    <m/>
    <n v="104234.73"/>
    <m/>
    <s v="-"/>
    <n v="7.0000000000000007E-2"/>
    <m/>
    <s v="-"/>
    <n v="39"/>
    <x v="0"/>
    <n v="0"/>
    <x v="0"/>
    <x v="1"/>
  </r>
  <r>
    <x v="1"/>
    <n v="136"/>
    <n v="556126"/>
    <x v="197"/>
    <x v="74"/>
    <s v="BOTTLE"/>
    <x v="1"/>
    <x v="2"/>
    <x v="2"/>
    <n v="17.95"/>
    <n v="4687"/>
    <n v="1853"/>
    <n v="390.58"/>
    <n v="154.41999999999999"/>
    <n v="73623.23"/>
    <n v="29106.86"/>
    <s v="153%"/>
    <n v="7.0000000000000007E-2"/>
    <n v="0.03"/>
    <s v="133%"/>
    <n v="37"/>
    <x v="34"/>
    <s v="Beaujolais"/>
    <x v="16"/>
    <x v="1"/>
  </r>
  <r>
    <x v="1"/>
    <n v="137"/>
    <n v="556142"/>
    <x v="160"/>
    <x v="6"/>
    <s v="BOTTLE"/>
    <x v="1"/>
    <x v="15"/>
    <x v="14"/>
    <n v="18.95"/>
    <n v="4656"/>
    <n v="6706"/>
    <n v="388"/>
    <n v="558.83000000000004"/>
    <n v="77256.639999999999"/>
    <n v="111272.12"/>
    <s v="-31%"/>
    <n v="7.0000000000000007E-2"/>
    <n v="0.1"/>
    <s v="-30%"/>
    <n v="29"/>
    <x v="0"/>
    <n v="0"/>
    <x v="0"/>
    <x v="1"/>
  </r>
  <r>
    <x v="1"/>
    <n v="138"/>
    <n v="562728"/>
    <x v="152"/>
    <x v="39"/>
    <s v="BOTTLE"/>
    <x v="1"/>
    <x v="2"/>
    <x v="2"/>
    <n v="18.95"/>
    <n v="4615"/>
    <n v="6033"/>
    <n v="384.58"/>
    <n v="502.75"/>
    <n v="76576.33"/>
    <n v="100105.09"/>
    <s v="-24%"/>
    <n v="7.0000000000000007E-2"/>
    <n v="0.09"/>
    <s v="-22%"/>
    <n v="23"/>
    <x v="7"/>
    <s v="Provence"/>
    <x v="6"/>
    <x v="1"/>
  </r>
  <r>
    <x v="1"/>
    <n v="139"/>
    <n v="493155"/>
    <x v="177"/>
    <x v="68"/>
    <s v="BOTTLE"/>
    <x v="1"/>
    <x v="14"/>
    <x v="13"/>
    <n v="24.95"/>
    <n v="4554"/>
    <n v="5532"/>
    <n v="379.5"/>
    <n v="461"/>
    <n v="99744.69"/>
    <n v="121165.49"/>
    <s v="-18%"/>
    <n v="7.0000000000000007E-2"/>
    <n v="0.08"/>
    <s v="-13%"/>
    <n v="28"/>
    <x v="0"/>
    <n v="0"/>
    <x v="0"/>
    <x v="1"/>
  </r>
  <r>
    <x v="1"/>
    <n v="140"/>
    <n v="408476"/>
    <x v="207"/>
    <x v="77"/>
    <s v="BOTTLE"/>
    <x v="1"/>
    <x v="18"/>
    <x v="17"/>
    <n v="16.95"/>
    <n v="4551"/>
    <n v="7564"/>
    <n v="379.25"/>
    <n v="630.33000000000004"/>
    <n v="67459.509999999995"/>
    <n v="112121.24"/>
    <s v="-40%"/>
    <n v="7.0000000000000007E-2"/>
    <n v="0.12"/>
    <s v="-42%"/>
    <n v="24"/>
    <x v="0"/>
    <n v="0"/>
    <x v="0"/>
    <x v="1"/>
  </r>
  <r>
    <x v="1"/>
    <n v="141"/>
    <n v="668780"/>
    <x v="80"/>
    <x v="41"/>
    <s v="BOTTLE"/>
    <x v="1"/>
    <x v="15"/>
    <x v="14"/>
    <n v="15.95"/>
    <n v="4503"/>
    <m/>
    <n v="375.25"/>
    <m/>
    <n v="62763.05"/>
    <m/>
    <s v="-"/>
    <n v="7.0000000000000007E-2"/>
    <m/>
    <s v="-"/>
    <n v="62"/>
    <x v="0"/>
    <n v="0"/>
    <x v="0"/>
    <x v="1"/>
  </r>
  <r>
    <x v="1"/>
    <n v="142"/>
    <n v="557611"/>
    <x v="168"/>
    <x v="1"/>
    <s v="BOTTLE"/>
    <x v="1"/>
    <x v="14"/>
    <x v="13"/>
    <n v="27.95"/>
    <n v="4462"/>
    <n v="3115"/>
    <n v="371.83"/>
    <n v="259.58"/>
    <n v="109575.66"/>
    <n v="76496.679999999993"/>
    <s v="43%"/>
    <n v="7.0000000000000007E-2"/>
    <n v="0.05"/>
    <s v="40%"/>
    <n v="24"/>
    <x v="0"/>
    <n v="0"/>
    <x v="0"/>
    <x v="1"/>
  </r>
  <r>
    <x v="1"/>
    <n v="143"/>
    <n v="556233"/>
    <x v="198"/>
    <x v="48"/>
    <s v="BOTTLE"/>
    <x v="1"/>
    <x v="2"/>
    <x v="2"/>
    <n v="25.95"/>
    <n v="4454"/>
    <n v="2321"/>
    <n v="371.17"/>
    <n v="193.42"/>
    <n v="101496.02"/>
    <n v="52890.04"/>
    <s v="92%"/>
    <n v="7.0000000000000007E-2"/>
    <n v="0.04"/>
    <s v="75%"/>
    <n v="32"/>
    <x v="19"/>
    <s v="Rhone"/>
    <x v="3"/>
    <x v="1"/>
  </r>
  <r>
    <x v="1"/>
    <n v="144"/>
    <n v="10125"/>
    <x v="93"/>
    <x v="5"/>
    <s v="BOTTLE"/>
    <x v="1"/>
    <x v="6"/>
    <x v="6"/>
    <n v="16.95"/>
    <n v="4432"/>
    <m/>
    <n v="369.33"/>
    <m/>
    <n v="65695.58"/>
    <m/>
    <s v="-"/>
    <n v="7.0000000000000007E-2"/>
    <m/>
    <s v="-"/>
    <n v="52"/>
    <x v="0"/>
    <n v="0"/>
    <x v="0"/>
    <x v="0"/>
  </r>
  <r>
    <x v="1"/>
    <n v="145"/>
    <n v="640011"/>
    <x v="217"/>
    <x v="5"/>
    <s v="BOTTLE"/>
    <x v="1"/>
    <x v="1"/>
    <x v="1"/>
    <n v="11.35"/>
    <n v="4394"/>
    <m/>
    <n v="366.17"/>
    <m/>
    <n v="43356.73"/>
    <m/>
    <s v="-"/>
    <n v="7.0000000000000007E-2"/>
    <m/>
    <s v="-"/>
    <n v="107"/>
    <x v="0"/>
    <n v="0"/>
    <x v="0"/>
    <x v="0"/>
  </r>
  <r>
    <x v="1"/>
    <n v="146"/>
    <n v="568212"/>
    <x v="109"/>
    <x v="13"/>
    <s v="BOTTLE"/>
    <x v="1"/>
    <x v="19"/>
    <x v="18"/>
    <n v="18.95"/>
    <n v="4320"/>
    <n v="2295"/>
    <n v="360"/>
    <n v="191.25"/>
    <n v="71681.42"/>
    <n v="38080.75"/>
    <s v="88%"/>
    <n v="7.0000000000000007E-2"/>
    <n v="0.03"/>
    <s v="133%"/>
    <n v="26"/>
    <x v="0"/>
    <n v="0"/>
    <x v="0"/>
    <x v="1"/>
  </r>
  <r>
    <x v="1"/>
    <n v="147"/>
    <n v="39974"/>
    <x v="114"/>
    <x v="50"/>
    <s v="BOTTLE"/>
    <x v="1"/>
    <x v="6"/>
    <x v="6"/>
    <n v="17.95"/>
    <n v="4253"/>
    <n v="5856"/>
    <n v="354.42"/>
    <n v="488"/>
    <n v="66805.97"/>
    <n v="91985.84"/>
    <s v="-27%"/>
    <n v="7.0000000000000007E-2"/>
    <n v="0.09"/>
    <s v="-22%"/>
    <n v="38"/>
    <x v="0"/>
    <n v="0"/>
    <x v="0"/>
    <x v="0"/>
  </r>
  <r>
    <x v="1"/>
    <n v="148"/>
    <n v="556274"/>
    <x v="67"/>
    <x v="20"/>
    <s v="BOTTLE"/>
    <x v="1"/>
    <x v="2"/>
    <x v="2"/>
    <n v="19.95"/>
    <n v="4209"/>
    <n v="8250"/>
    <n v="350.75"/>
    <n v="687.5"/>
    <n v="73564.38"/>
    <n v="144192.48000000001"/>
    <s v="-49%"/>
    <n v="7.0000000000000007E-2"/>
    <n v="0.13"/>
    <s v="-46%"/>
    <n v="46"/>
    <x v="10"/>
    <s v="Rhone"/>
    <x v="5"/>
    <x v="1"/>
  </r>
  <r>
    <x v="1"/>
    <n v="149"/>
    <n v="668467"/>
    <x v="101"/>
    <x v="1"/>
    <s v="BOTTLE"/>
    <x v="1"/>
    <x v="14"/>
    <x v="13"/>
    <n v="19.95"/>
    <n v="4163"/>
    <m/>
    <n v="346.92"/>
    <m/>
    <n v="72760.399999999994"/>
    <m/>
    <s v="-"/>
    <n v="0.06"/>
    <m/>
    <s v="-"/>
    <n v="38"/>
    <x v="0"/>
    <n v="0"/>
    <x v="0"/>
    <x v="1"/>
  </r>
  <r>
    <x v="1"/>
    <n v="150"/>
    <n v="68833"/>
    <x v="115"/>
    <x v="5"/>
    <s v="BOTTLE"/>
    <x v="1"/>
    <x v="6"/>
    <x v="6"/>
    <n v="23.95"/>
    <n v="4115"/>
    <n v="6052"/>
    <n v="342.92"/>
    <n v="504.33"/>
    <n v="86487.83"/>
    <n v="127199.12"/>
    <s v="-32%"/>
    <n v="0.06"/>
    <n v="0.09"/>
    <s v="-33%"/>
    <n v="28"/>
    <x v="0"/>
    <n v="0"/>
    <x v="0"/>
    <x v="0"/>
  </r>
  <r>
    <x v="1"/>
    <n v="151"/>
    <n v="546077"/>
    <x v="191"/>
    <x v="2"/>
    <s v="CAN"/>
    <x v="4"/>
    <x v="1"/>
    <x v="1"/>
    <n v="3.95"/>
    <n v="12061"/>
    <n v="106432"/>
    <n v="335.03"/>
    <n v="2956.44"/>
    <n v="41092.79"/>
    <n v="362622.3"/>
    <s v="-89%"/>
    <n v="0.06"/>
    <n v="0.54"/>
    <s v="-89%"/>
    <n v="58"/>
    <x v="0"/>
    <n v="0"/>
    <x v="0"/>
    <x v="0"/>
  </r>
  <r>
    <x v="1"/>
    <n v="152"/>
    <n v="451138"/>
    <x v="195"/>
    <x v="3"/>
    <s v="BOTTLE"/>
    <x v="2"/>
    <x v="2"/>
    <x v="2"/>
    <n v="32.950000000000003"/>
    <n v="1967"/>
    <n v="1227"/>
    <n v="327.83"/>
    <n v="204.5"/>
    <n v="57008.19"/>
    <n v="35561.279999999999"/>
    <s v="60%"/>
    <n v="0.06"/>
    <n v="0.04"/>
    <s v="50%"/>
    <n v="14"/>
    <x v="1"/>
    <s v="Midi"/>
    <x v="1"/>
    <x v="1"/>
  </r>
  <r>
    <x v="1"/>
    <n v="153"/>
    <n v="699934"/>
    <x v="60"/>
    <x v="30"/>
    <s v="BOTTLE"/>
    <x v="1"/>
    <x v="15"/>
    <x v="14"/>
    <n v="14.95"/>
    <n v="3900"/>
    <n v="9403"/>
    <n v="325"/>
    <n v="783.58"/>
    <n v="50907.08"/>
    <n v="122738.27"/>
    <s v="-59%"/>
    <n v="0.06"/>
    <n v="0.14000000000000001"/>
    <s v="-57%"/>
    <n v="56"/>
    <x v="0"/>
    <n v="0"/>
    <x v="0"/>
    <x v="1"/>
  </r>
  <r>
    <x v="1"/>
    <n v="154"/>
    <n v="556241"/>
    <x v="185"/>
    <x v="7"/>
    <s v="BOTTLE"/>
    <x v="1"/>
    <x v="2"/>
    <x v="2"/>
    <n v="17.95"/>
    <n v="3879"/>
    <n v="1724"/>
    <n v="323.25"/>
    <n v="143.66999999999999"/>
    <n v="60931.19"/>
    <n v="27080.53"/>
    <s v="125%"/>
    <n v="0.06"/>
    <n v="0.03"/>
    <s v="100%"/>
    <n v="31"/>
    <x v="32"/>
    <s v="Languedoc"/>
    <x v="13"/>
    <x v="1"/>
  </r>
  <r>
    <x v="1"/>
    <n v="155"/>
    <n v="680801"/>
    <x v="74"/>
    <x v="6"/>
    <s v="BOTTLE"/>
    <x v="1"/>
    <x v="2"/>
    <x v="2"/>
    <n v="19.95"/>
    <n v="3816"/>
    <n v="7720"/>
    <n v="318"/>
    <n v="643.33000000000004"/>
    <n v="66695.58"/>
    <n v="134929.20000000001"/>
    <s v="-51%"/>
    <n v="0.06"/>
    <n v="0.12"/>
    <s v="-50%"/>
    <n v="23"/>
    <x v="3"/>
    <s v="Rhone"/>
    <x v="5"/>
    <x v="1"/>
  </r>
  <r>
    <x v="1"/>
    <n v="156"/>
    <n v="557595"/>
    <x v="111"/>
    <x v="49"/>
    <s v="BOTTLE"/>
    <x v="1"/>
    <x v="14"/>
    <x v="13"/>
    <n v="21.95"/>
    <n v="3737"/>
    <n v="5805"/>
    <n v="311.42"/>
    <n v="483.75"/>
    <n v="71928.98"/>
    <n v="111733.41"/>
    <s v="-36%"/>
    <n v="0.06"/>
    <n v="0.09"/>
    <s v="-33%"/>
    <n v="23"/>
    <x v="0"/>
    <n v="0"/>
    <x v="0"/>
    <x v="1"/>
  </r>
  <r>
    <x v="1"/>
    <n v="157"/>
    <n v="667329"/>
    <x v="95"/>
    <x v="19"/>
    <s v="BOTTLE"/>
    <x v="1"/>
    <x v="2"/>
    <x v="2"/>
    <n v="23.95"/>
    <n v="3723"/>
    <m/>
    <n v="310.25"/>
    <m/>
    <n v="78248.89"/>
    <m/>
    <s v="-"/>
    <n v="0.06"/>
    <m/>
    <s v="-"/>
    <n v="31"/>
    <x v="7"/>
    <s v="Provence"/>
    <x v="9"/>
    <x v="1"/>
  </r>
  <r>
    <x v="1"/>
    <n v="158"/>
    <n v="409771"/>
    <x v="102"/>
    <x v="26"/>
    <s v="BOTTLE"/>
    <x v="1"/>
    <x v="2"/>
    <x v="2"/>
    <n v="19.95"/>
    <n v="3718"/>
    <m/>
    <n v="309.83"/>
    <m/>
    <n v="64982.74"/>
    <m/>
    <s v="-"/>
    <n v="0.06"/>
    <m/>
    <s v="-"/>
    <n v="22"/>
    <x v="7"/>
    <s v="Provence"/>
    <x v="6"/>
    <x v="1"/>
  </r>
  <r>
    <x v="1"/>
    <n v="159"/>
    <n v="71050"/>
    <x v="143"/>
    <x v="57"/>
    <s v="BOTTLE"/>
    <x v="1"/>
    <x v="17"/>
    <x v="16"/>
    <n v="13.95"/>
    <n v="3612"/>
    <n v="4668"/>
    <n v="301"/>
    <n v="389"/>
    <n v="43951.33"/>
    <n v="56800.88"/>
    <s v="-23%"/>
    <n v="0.06"/>
    <n v="7.0000000000000007E-2"/>
    <s v="-14%"/>
    <n v="20"/>
    <x v="0"/>
    <n v="0"/>
    <x v="0"/>
    <x v="1"/>
  </r>
  <r>
    <x v="1"/>
    <n v="160"/>
    <n v="667337"/>
    <x v="166"/>
    <x v="3"/>
    <s v="BOTTLE"/>
    <x v="1"/>
    <x v="2"/>
    <x v="2"/>
    <n v="29.95"/>
    <n v="3610"/>
    <m/>
    <n v="300.83"/>
    <m/>
    <n v="95042.04"/>
    <m/>
    <s v="-"/>
    <n v="0.06"/>
    <m/>
    <s v="-"/>
    <n v="30"/>
    <x v="1"/>
    <s v="Languedoc"/>
    <x v="13"/>
    <x v="1"/>
  </r>
  <r>
    <x v="1"/>
    <n v="161"/>
    <n v="177840"/>
    <x v="171"/>
    <x v="66"/>
    <s v="BOTTLE"/>
    <x v="1"/>
    <x v="6"/>
    <x v="6"/>
    <n v="14.95"/>
    <n v="3567"/>
    <n v="5875"/>
    <n v="297.25"/>
    <n v="489.58"/>
    <n v="46560.4"/>
    <n v="76686.95"/>
    <s v="-39%"/>
    <n v="0.06"/>
    <n v="0.09"/>
    <s v="-33%"/>
    <n v="34"/>
    <x v="0"/>
    <n v="0"/>
    <x v="0"/>
    <x v="0"/>
  </r>
  <r>
    <x v="1"/>
    <n v="162"/>
    <n v="668772"/>
    <x v="51"/>
    <x v="24"/>
    <s v="BOTTLE"/>
    <x v="1"/>
    <x v="15"/>
    <x v="14"/>
    <n v="13.95"/>
    <n v="3563"/>
    <m/>
    <n v="296.92"/>
    <m/>
    <n v="43355.09"/>
    <m/>
    <s v="-"/>
    <n v="0.06"/>
    <m/>
    <s v="-"/>
    <n v="78"/>
    <x v="0"/>
    <n v="0"/>
    <x v="0"/>
    <x v="1"/>
  </r>
  <r>
    <x v="1"/>
    <n v="163"/>
    <n v="468652"/>
    <x v="144"/>
    <x v="17"/>
    <s v="BOTTLE"/>
    <x v="1"/>
    <x v="19"/>
    <x v="18"/>
    <n v="17.95"/>
    <n v="3479"/>
    <n v="1922"/>
    <n v="289.92"/>
    <n v="160.16999999999999"/>
    <n v="54648.01"/>
    <n v="30190.71"/>
    <s v="81%"/>
    <n v="0.05"/>
    <n v="0.03"/>
    <s v="67%"/>
    <n v="27"/>
    <x v="0"/>
    <n v="0"/>
    <x v="0"/>
    <x v="1"/>
  </r>
  <r>
    <x v="1"/>
    <n v="164"/>
    <n v="498428"/>
    <x v="133"/>
    <x v="54"/>
    <s v="BOTTLE"/>
    <x v="1"/>
    <x v="10"/>
    <x v="9"/>
    <n v="19.95"/>
    <n v="3457"/>
    <n v="3635"/>
    <n v="288.08"/>
    <n v="302.92"/>
    <n v="60421.02"/>
    <n v="63532.08"/>
    <s v="-5%"/>
    <n v="0.05"/>
    <n v="0.06"/>
    <s v="-17%"/>
    <n v="30"/>
    <x v="0"/>
    <n v="0"/>
    <x v="0"/>
    <x v="1"/>
  </r>
  <r>
    <x v="1"/>
    <n v="165"/>
    <n v="668418"/>
    <x v="127"/>
    <x v="28"/>
    <s v="BOTTLE"/>
    <x v="1"/>
    <x v="19"/>
    <x v="18"/>
    <n v="15.95"/>
    <n v="3394"/>
    <m/>
    <n v="282.83"/>
    <m/>
    <n v="47305.75"/>
    <m/>
    <s v="-"/>
    <n v="0.05"/>
    <m/>
    <s v="-"/>
    <n v="26"/>
    <x v="0"/>
    <n v="0"/>
    <x v="0"/>
    <x v="1"/>
  </r>
  <r>
    <x v="1"/>
    <n v="166"/>
    <n v="667444"/>
    <x v="85"/>
    <x v="6"/>
    <s v="BOTTLE"/>
    <x v="1"/>
    <x v="2"/>
    <x v="2"/>
    <n v="19.95"/>
    <n v="3300"/>
    <m/>
    <n v="275"/>
    <m/>
    <n v="57676.99"/>
    <m/>
    <s v="-"/>
    <n v="0.05"/>
    <m/>
    <s v="-"/>
    <n v="53"/>
    <x v="14"/>
    <s v="Provence"/>
    <x v="2"/>
    <x v="1"/>
  </r>
  <r>
    <x v="1"/>
    <n v="167"/>
    <n v="10557"/>
    <x v="172"/>
    <x v="26"/>
    <s v="BOTTLE"/>
    <x v="1"/>
    <x v="2"/>
    <x v="2"/>
    <n v="26.95"/>
    <n v="3098"/>
    <m/>
    <n v="258.17"/>
    <m/>
    <n v="73337.61"/>
    <m/>
    <s v="-"/>
    <n v="0.05"/>
    <m/>
    <s v="-"/>
    <n v="20"/>
    <x v="7"/>
    <s v="Provence"/>
    <x v="6"/>
    <x v="1"/>
  </r>
  <r>
    <x v="1"/>
    <n v="168"/>
    <n v="668459"/>
    <x v="176"/>
    <x v="67"/>
    <s v="BOTTLE"/>
    <x v="1"/>
    <x v="10"/>
    <x v="9"/>
    <n v="16.95"/>
    <n v="2991"/>
    <m/>
    <n v="249.25"/>
    <m/>
    <n v="44335.62"/>
    <m/>
    <s v="-"/>
    <n v="0.05"/>
    <m/>
    <s v="-"/>
    <n v="19"/>
    <x v="0"/>
    <n v="0"/>
    <x v="0"/>
    <x v="1"/>
  </r>
  <r>
    <x v="1"/>
    <n v="169"/>
    <n v="296533"/>
    <x v="88"/>
    <x v="44"/>
    <s v="BOTTLE"/>
    <x v="1"/>
    <x v="6"/>
    <x v="6"/>
    <n v="15.95"/>
    <n v="2975"/>
    <n v="3648"/>
    <n v="247.92"/>
    <n v="304"/>
    <n v="41465.71"/>
    <n v="50846.02"/>
    <s v="-18%"/>
    <n v="0.05"/>
    <n v="0.06"/>
    <s v="-17%"/>
    <n v="17"/>
    <x v="0"/>
    <n v="0"/>
    <x v="0"/>
    <x v="0"/>
  </r>
  <r>
    <x v="1"/>
    <n v="170"/>
    <n v="490870"/>
    <x v="175"/>
    <x v="6"/>
    <s v="BOTTLE"/>
    <x v="2"/>
    <x v="2"/>
    <x v="2"/>
    <n v="48.95"/>
    <n v="1455"/>
    <n v="2053"/>
    <n v="242.5"/>
    <n v="342.17"/>
    <n v="62771.02"/>
    <n v="88569.69"/>
    <s v="-29%"/>
    <n v="0.05"/>
    <n v="0.06"/>
    <s v="-17%"/>
    <n v="18"/>
    <x v="3"/>
    <s v="Provence"/>
    <x v="2"/>
    <x v="1"/>
  </r>
  <r>
    <x v="1"/>
    <n v="171"/>
    <n v="409755"/>
    <x v="228"/>
    <x v="13"/>
    <s v="BOTTLE"/>
    <x v="1"/>
    <x v="2"/>
    <x v="2"/>
    <n v="15.75"/>
    <n v="2875"/>
    <n v="2818"/>
    <n v="239.58"/>
    <n v="234.83"/>
    <n v="39563.050000000003"/>
    <n v="38778.67"/>
    <s v="2%"/>
    <n v="0.04"/>
    <n v="0.04"/>
    <s v="0%"/>
    <n v="25"/>
    <x v="37"/>
    <s v="Beaujolais"/>
    <x v="17"/>
    <x v="1"/>
  </r>
  <r>
    <x v="1"/>
    <n v="172"/>
    <n v="668376"/>
    <x v="149"/>
    <x v="59"/>
    <s v="BOTTLE"/>
    <x v="1"/>
    <x v="14"/>
    <x v="13"/>
    <n v="27.95"/>
    <n v="2839"/>
    <m/>
    <n v="236.58"/>
    <m/>
    <n v="69718.81"/>
    <m/>
    <s v="-"/>
    <n v="0.04"/>
    <m/>
    <s v="-"/>
    <n v="22"/>
    <x v="0"/>
    <n v="0"/>
    <x v="0"/>
    <x v="1"/>
  </r>
  <r>
    <x v="1"/>
    <n v="173"/>
    <n v="111856"/>
    <x v="130"/>
    <x v="20"/>
    <s v="BOTTLE"/>
    <x v="1"/>
    <x v="15"/>
    <x v="14"/>
    <n v="17.95"/>
    <n v="2759"/>
    <m/>
    <n v="229.92"/>
    <m/>
    <n v="43338.27"/>
    <m/>
    <s v="-"/>
    <n v="0.04"/>
    <m/>
    <s v="-"/>
    <n v="26"/>
    <x v="0"/>
    <n v="0"/>
    <x v="0"/>
    <x v="1"/>
  </r>
  <r>
    <x v="1"/>
    <n v="174"/>
    <n v="557884"/>
    <x v="187"/>
    <x v="73"/>
    <s v="BOTTLE"/>
    <x v="1"/>
    <x v="2"/>
    <x v="2"/>
    <n v="24.75"/>
    <n v="2707"/>
    <n v="1739"/>
    <n v="225.58"/>
    <n v="144.91999999999999"/>
    <n v="58811.37"/>
    <n v="37780.93"/>
    <s v="56%"/>
    <n v="0.04"/>
    <n v="0.03"/>
    <s v="33%"/>
    <n v="23"/>
    <x v="7"/>
    <s v="Provence"/>
    <x v="12"/>
    <x v="1"/>
  </r>
  <r>
    <x v="1"/>
    <n v="175"/>
    <n v="668368"/>
    <x v="123"/>
    <x v="13"/>
    <s v="BOTTLE"/>
    <x v="1"/>
    <x v="14"/>
    <x v="13"/>
    <n v="24.95"/>
    <n v="2671"/>
    <m/>
    <n v="222.58"/>
    <m/>
    <n v="58501.99"/>
    <m/>
    <s v="-"/>
    <n v="0.04"/>
    <m/>
    <s v="-"/>
    <n v="29"/>
    <x v="0"/>
    <n v="0"/>
    <x v="0"/>
    <x v="1"/>
  </r>
  <r>
    <x v="1"/>
    <n v="176"/>
    <n v="63982"/>
    <x v="170"/>
    <x v="65"/>
    <s v="BOTTLE"/>
    <x v="1"/>
    <x v="6"/>
    <x v="6"/>
    <n v="18.95"/>
    <n v="2656"/>
    <n v="4060"/>
    <n v="221.33"/>
    <n v="338.33"/>
    <n v="44070.8"/>
    <n v="67367.259999999995"/>
    <s v="-35%"/>
    <n v="0.04"/>
    <n v="0.06"/>
    <s v="-33%"/>
    <n v="13"/>
    <x v="0"/>
    <n v="0"/>
    <x v="0"/>
    <x v="0"/>
  </r>
  <r>
    <x v="1"/>
    <n v="177"/>
    <n v="524967"/>
    <x v="212"/>
    <x v="72"/>
    <s v="BOTTLE"/>
    <x v="1"/>
    <x v="19"/>
    <x v="18"/>
    <n v="19.95"/>
    <n v="2490"/>
    <n v="1535"/>
    <n v="207.5"/>
    <n v="127.92"/>
    <n v="43519.91"/>
    <n v="26828.54"/>
    <s v="62%"/>
    <n v="0.04"/>
    <n v="0.02"/>
    <s v="100%"/>
    <n v="23"/>
    <x v="0"/>
    <n v="0"/>
    <x v="0"/>
    <x v="1"/>
  </r>
  <r>
    <x v="1"/>
    <n v="178"/>
    <n v="450841"/>
    <x v="229"/>
    <x v="79"/>
    <s v="BOTTLE"/>
    <x v="1"/>
    <x v="13"/>
    <x v="12"/>
    <n v="11.75"/>
    <n v="2486"/>
    <n v="3073"/>
    <n v="207.17"/>
    <n v="256.08"/>
    <n v="25410"/>
    <n v="31409.87"/>
    <s v="-19%"/>
    <n v="0.04"/>
    <n v="0.05"/>
    <s v="-20%"/>
    <n v="27"/>
    <x v="0"/>
    <n v="0"/>
    <x v="0"/>
    <x v="1"/>
  </r>
  <r>
    <x v="1"/>
    <n v="179"/>
    <n v="491027"/>
    <x v="98"/>
    <x v="12"/>
    <s v="BOTTLE"/>
    <x v="1"/>
    <x v="2"/>
    <x v="2"/>
    <n v="49.95"/>
    <n v="2475"/>
    <n v="8"/>
    <n v="206.25"/>
    <n v="0.67"/>
    <n v="108965.71"/>
    <n v="352.21"/>
    <s v="30,838%"/>
    <n v="0.04"/>
    <n v="0"/>
    <s v="-"/>
    <n v="19"/>
    <x v="2"/>
    <s v="Provence"/>
    <x v="2"/>
    <x v="1"/>
  </r>
  <r>
    <x v="1"/>
    <n v="180"/>
    <n v="53421"/>
    <x v="139"/>
    <x v="33"/>
    <s v="BOTTLE"/>
    <x v="1"/>
    <x v="6"/>
    <x v="6"/>
    <n v="15.95"/>
    <n v="2427"/>
    <n v="4098"/>
    <n v="202.25"/>
    <n v="341.5"/>
    <n v="33827.65"/>
    <n v="57118.14"/>
    <s v="-41%"/>
    <n v="0.04"/>
    <n v="0.06"/>
    <s v="-33%"/>
    <n v="18"/>
    <x v="0"/>
    <n v="0"/>
    <x v="0"/>
    <x v="0"/>
  </r>
  <r>
    <x v="1"/>
    <n v="181"/>
    <n v="410035"/>
    <x v="54"/>
    <x v="26"/>
    <s v="BOTTLE"/>
    <x v="1"/>
    <x v="2"/>
    <x v="2"/>
    <n v="25.95"/>
    <n v="2425"/>
    <n v="7558"/>
    <n v="202.08"/>
    <n v="629.83000000000004"/>
    <n v="55259.96"/>
    <n v="172228.76"/>
    <s v="-68%"/>
    <n v="0.04"/>
    <n v="0.12"/>
    <s v="-67%"/>
    <n v="29"/>
    <x v="5"/>
    <s v="Provence"/>
    <x v="2"/>
    <x v="1"/>
  </r>
  <r>
    <x v="1"/>
    <n v="182"/>
    <n v="668343"/>
    <x v="99"/>
    <x v="31"/>
    <s v="BOTTLE"/>
    <x v="1"/>
    <x v="18"/>
    <x v="17"/>
    <n v="17.95"/>
    <n v="2414"/>
    <m/>
    <n v="201.17"/>
    <m/>
    <n v="37919.03"/>
    <m/>
    <s v="-"/>
    <n v="0.04"/>
    <m/>
    <s v="-"/>
    <n v="24"/>
    <x v="0"/>
    <n v="0"/>
    <x v="0"/>
    <x v="1"/>
  </r>
  <r>
    <x v="1"/>
    <n v="183"/>
    <n v="622142"/>
    <x v="216"/>
    <x v="31"/>
    <s v="BOTTLE"/>
    <x v="1"/>
    <x v="13"/>
    <x v="12"/>
    <n v="12.75"/>
    <n v="2411"/>
    <n v="6413"/>
    <n v="200.92"/>
    <n v="534.41999999999996"/>
    <n v="26777.040000000001"/>
    <n v="71224.03"/>
    <s v="-62%"/>
    <n v="0.04"/>
    <n v="0.1"/>
    <s v="-60%"/>
    <n v="26"/>
    <x v="0"/>
    <n v="0"/>
    <x v="0"/>
    <x v="1"/>
  </r>
  <r>
    <x v="1"/>
    <n v="184"/>
    <n v="279117"/>
    <x v="131"/>
    <x v="7"/>
    <s v="BOTTLE"/>
    <x v="1"/>
    <x v="6"/>
    <x v="6"/>
    <n v="19.95"/>
    <n v="2346"/>
    <n v="1488"/>
    <n v="195.5"/>
    <n v="124"/>
    <n v="41003.1"/>
    <n v="26007.08"/>
    <s v="58%"/>
    <n v="0.04"/>
    <n v="0.02"/>
    <s v="100%"/>
    <n v="17"/>
    <x v="0"/>
    <n v="0"/>
    <x v="0"/>
    <x v="0"/>
  </r>
  <r>
    <x v="1"/>
    <n v="185"/>
    <n v="450767"/>
    <x v="148"/>
    <x v="26"/>
    <s v="BOTTLE"/>
    <x v="1"/>
    <x v="2"/>
    <x v="2"/>
    <n v="23.75"/>
    <n v="2342"/>
    <n v="7662"/>
    <n v="195.17"/>
    <n v="638.5"/>
    <n v="48808.94"/>
    <n v="159681.5"/>
    <s v="-69%"/>
    <n v="0.04"/>
    <n v="0.12"/>
    <s v="-67%"/>
    <n v="18"/>
    <x v="5"/>
    <s v="Provence"/>
    <x v="12"/>
    <x v="1"/>
  </r>
  <r>
    <x v="1"/>
    <n v="186"/>
    <n v="668442"/>
    <x v="163"/>
    <x v="26"/>
    <s v="BOTTLE"/>
    <x v="1"/>
    <x v="18"/>
    <x v="17"/>
    <n v="19.95"/>
    <n v="2338"/>
    <m/>
    <n v="194.83"/>
    <m/>
    <n v="40863.269999999997"/>
    <m/>
    <s v="-"/>
    <n v="0.04"/>
    <m/>
    <s v="-"/>
    <n v="18"/>
    <x v="0"/>
    <n v="0"/>
    <x v="0"/>
    <x v="1"/>
  </r>
  <r>
    <x v="1"/>
    <n v="187"/>
    <n v="490896"/>
    <x v="113"/>
    <x v="17"/>
    <s v="BOTTLE"/>
    <x v="1"/>
    <x v="2"/>
    <x v="2"/>
    <n v="29.95"/>
    <n v="2314"/>
    <n v="1526"/>
    <n v="192.83"/>
    <n v="127.17"/>
    <n v="60921.68"/>
    <n v="40175.660000000003"/>
    <s v="52%"/>
    <n v="0.04"/>
    <n v="0.02"/>
    <s v="100%"/>
    <n v="19"/>
    <x v="21"/>
    <s v="Provence"/>
    <x v="2"/>
    <x v="1"/>
  </r>
  <r>
    <x v="1"/>
    <n v="188"/>
    <n v="557371"/>
    <x v="189"/>
    <x v="12"/>
    <s v="BOTTLE"/>
    <x v="1"/>
    <x v="2"/>
    <x v="2"/>
    <n v="17.75"/>
    <n v="2169"/>
    <n v="4301"/>
    <n v="180.75"/>
    <n v="358.42"/>
    <n v="33686.68"/>
    <n v="66798.720000000001"/>
    <s v="-50%"/>
    <n v="0.03"/>
    <n v="7.0000000000000007E-2"/>
    <s v="-57%"/>
    <n v="26"/>
    <x v="33"/>
    <s v="Provence"/>
    <x v="2"/>
    <x v="1"/>
  </r>
  <r>
    <x v="1"/>
    <n v="189"/>
    <n v="491076"/>
    <x v="211"/>
    <x v="79"/>
    <s v="BOTTLE"/>
    <x v="1"/>
    <x v="2"/>
    <x v="2"/>
    <n v="16.75"/>
    <n v="2116"/>
    <n v="2882"/>
    <n v="176.33"/>
    <n v="240.17"/>
    <n v="30990.97"/>
    <n v="42209.82"/>
    <s v="-27%"/>
    <n v="0.03"/>
    <n v="0.04"/>
    <s v="-25%"/>
    <n v="25"/>
    <x v="7"/>
    <s v="Languedoc"/>
    <x v="13"/>
    <x v="1"/>
  </r>
  <r>
    <x v="1"/>
    <n v="190"/>
    <n v="85126"/>
    <x v="128"/>
    <x v="38"/>
    <s v="BOTTLE"/>
    <x v="1"/>
    <x v="6"/>
    <x v="6"/>
    <n v="19.95"/>
    <n v="2101"/>
    <n v="3537"/>
    <n v="175.08"/>
    <n v="294.75"/>
    <n v="36721.019999999997"/>
    <n v="61819.25"/>
    <s v="-41%"/>
    <n v="0.03"/>
    <n v="0.05"/>
    <s v="-40%"/>
    <n v="19"/>
    <x v="0"/>
    <n v="0"/>
    <x v="0"/>
    <x v="0"/>
  </r>
  <r>
    <x v="1"/>
    <n v="191"/>
    <n v="388702"/>
    <x v="108"/>
    <x v="2"/>
    <s v="BOTTLE"/>
    <x v="1"/>
    <x v="6"/>
    <x v="6"/>
    <n v="18.95"/>
    <n v="2071"/>
    <n v="3345"/>
    <n v="172.58"/>
    <n v="278.75"/>
    <n v="34363.94"/>
    <n v="55503.32"/>
    <s v="-38%"/>
    <n v="0.03"/>
    <n v="0.05"/>
    <s v="-40%"/>
    <n v="20"/>
    <x v="0"/>
    <n v="0"/>
    <x v="0"/>
    <x v="0"/>
  </r>
  <r>
    <x v="1"/>
    <n v="192"/>
    <n v="275834"/>
    <x v="110"/>
    <x v="29"/>
    <s v="BOTTLE"/>
    <x v="1"/>
    <x v="6"/>
    <x v="6"/>
    <n v="15.95"/>
    <n v="1974"/>
    <n v="3294"/>
    <n v="164.5"/>
    <n v="274.5"/>
    <n v="27513.72"/>
    <n v="45911.95"/>
    <s v="-40%"/>
    <n v="0.03"/>
    <n v="0.05"/>
    <s v="-40%"/>
    <n v="15"/>
    <x v="0"/>
    <n v="0"/>
    <x v="0"/>
    <x v="0"/>
  </r>
  <r>
    <x v="1"/>
    <n v="193"/>
    <n v="450874"/>
    <x v="230"/>
    <x v="11"/>
    <s v="BOTTLE"/>
    <x v="1"/>
    <x v="2"/>
    <x v="2"/>
    <n v="19.75"/>
    <n v="1744"/>
    <n v="3800"/>
    <n v="145.33000000000001"/>
    <n v="316.67"/>
    <n v="30172.74"/>
    <n v="65743.360000000001"/>
    <s v="-54%"/>
    <n v="0.03"/>
    <n v="0.06"/>
    <s v="-50%"/>
    <n v="20"/>
    <x v="13"/>
    <s v="Rhone"/>
    <x v="7"/>
    <x v="1"/>
  </r>
  <r>
    <x v="1"/>
    <n v="194"/>
    <n v="552711"/>
    <x v="126"/>
    <x v="9"/>
    <s v="BOTTLE"/>
    <x v="1"/>
    <x v="6"/>
    <x v="6"/>
    <n v="17.95"/>
    <n v="1700"/>
    <n v="2556"/>
    <n v="141.66999999999999"/>
    <n v="213"/>
    <n v="26703.54"/>
    <n v="40149.56"/>
    <s v="-33%"/>
    <n v="0.03"/>
    <n v="0.04"/>
    <s v="-25%"/>
    <n v="11"/>
    <x v="0"/>
    <n v="0"/>
    <x v="0"/>
    <x v="0"/>
  </r>
  <r>
    <x v="1"/>
    <n v="195"/>
    <n v="10480"/>
    <x v="86"/>
    <x v="43"/>
    <s v="BOTTLE"/>
    <x v="1"/>
    <x v="17"/>
    <x v="16"/>
    <n v="14.95"/>
    <n v="1576"/>
    <m/>
    <n v="131.33000000000001"/>
    <m/>
    <n v="20571.68"/>
    <m/>
    <s v="-"/>
    <n v="0.02"/>
    <m/>
    <s v="-"/>
    <n v="32"/>
    <x v="0"/>
    <n v="0"/>
    <x v="0"/>
    <x v="1"/>
  </r>
  <r>
    <x v="1"/>
    <n v="196"/>
    <n v="48819"/>
    <x v="158"/>
    <x v="63"/>
    <s v="BOTTLE"/>
    <x v="1"/>
    <x v="6"/>
    <x v="6"/>
    <n v="15.95"/>
    <n v="1545"/>
    <n v="2919"/>
    <n v="128.75"/>
    <n v="243.25"/>
    <n v="21534.29"/>
    <n v="40685.18"/>
    <s v="-47%"/>
    <n v="0.02"/>
    <n v="0.04"/>
    <s v="-50%"/>
    <n v="13"/>
    <x v="0"/>
    <n v="0"/>
    <x v="0"/>
    <x v="0"/>
  </r>
  <r>
    <x v="1"/>
    <n v="197"/>
    <n v="343020"/>
    <x v="141"/>
    <x v="49"/>
    <s v="BOTTLE"/>
    <x v="1"/>
    <x v="14"/>
    <x v="13"/>
    <n v="29.95"/>
    <n v="1496"/>
    <n v="6424"/>
    <n v="124.67"/>
    <n v="535.33000000000004"/>
    <n v="39385.839999999997"/>
    <n v="169127.43"/>
    <s v="-77%"/>
    <n v="0.02"/>
    <n v="0.1"/>
    <s v="-80%"/>
    <n v="13"/>
    <x v="0"/>
    <n v="0"/>
    <x v="0"/>
    <x v="1"/>
  </r>
  <r>
    <x v="1"/>
    <n v="198"/>
    <n v="492199"/>
    <x v="231"/>
    <x v="62"/>
    <s v="BOTTLE"/>
    <x v="1"/>
    <x v="2"/>
    <x v="2"/>
    <n v="24.95"/>
    <n v="1483"/>
    <n v="2400"/>
    <n v="123.58"/>
    <n v="200"/>
    <n v="32481.64"/>
    <n v="52566.37"/>
    <s v="-38%"/>
    <n v="0.02"/>
    <n v="0.04"/>
    <s v="-50%"/>
    <n v="15"/>
    <x v="7"/>
    <s v="Languedoc"/>
    <x v="13"/>
    <x v="1"/>
  </r>
  <r>
    <x v="1"/>
    <n v="199"/>
    <n v="333260"/>
    <x v="138"/>
    <x v="55"/>
    <s v="BOTTLE"/>
    <x v="1"/>
    <x v="6"/>
    <x v="6"/>
    <n v="16.95"/>
    <n v="1469"/>
    <n v="3578"/>
    <n v="122.42"/>
    <n v="298.17"/>
    <n v="21775"/>
    <n v="53036.73"/>
    <s v="-59%"/>
    <n v="0.02"/>
    <n v="0.05"/>
    <s v="-60%"/>
    <n v="14"/>
    <x v="0"/>
    <n v="0"/>
    <x v="0"/>
    <x v="0"/>
  </r>
  <r>
    <x v="1"/>
    <n v="200"/>
    <n v="652834"/>
    <x v="124"/>
    <x v="9"/>
    <s v="BOTTLE"/>
    <x v="1"/>
    <x v="6"/>
    <x v="6"/>
    <n v="14.95"/>
    <n v="1448"/>
    <m/>
    <n v="120.67"/>
    <m/>
    <n v="18900.88"/>
    <m/>
    <s v="-"/>
    <n v="0.02"/>
    <m/>
    <s v="-"/>
    <n v="33"/>
    <x v="0"/>
    <n v="0"/>
    <x v="0"/>
    <x v="0"/>
  </r>
  <r>
    <x v="1"/>
    <n v="201"/>
    <n v="469338"/>
    <x v="145"/>
    <x v="58"/>
    <s v="BOTTLE"/>
    <x v="1"/>
    <x v="6"/>
    <x v="6"/>
    <n v="15.95"/>
    <n v="1444"/>
    <n v="3896"/>
    <n v="120.33"/>
    <n v="324.67"/>
    <n v="20126.55"/>
    <n v="54302.65"/>
    <s v="-63%"/>
    <n v="0.02"/>
    <n v="0.06"/>
    <s v="-67%"/>
    <n v="14"/>
    <x v="0"/>
    <n v="0"/>
    <x v="0"/>
    <x v="0"/>
  </r>
  <r>
    <x v="1"/>
    <n v="202"/>
    <n v="10839"/>
    <x v="180"/>
    <x v="70"/>
    <s v="BOTTLE"/>
    <x v="5"/>
    <x v="14"/>
    <x v="13"/>
    <n v="9.9499999999999993"/>
    <n v="5636"/>
    <m/>
    <n v="117.09"/>
    <m/>
    <n v="49127.96"/>
    <m/>
    <s v="-"/>
    <n v="0.02"/>
    <m/>
    <s v="-"/>
    <n v="31"/>
    <x v="0"/>
    <n v="0"/>
    <x v="0"/>
    <x v="1"/>
  </r>
  <r>
    <x v="1"/>
    <n v="203"/>
    <n v="491100"/>
    <x v="77"/>
    <x v="39"/>
    <s v="BOTTLE"/>
    <x v="1"/>
    <x v="2"/>
    <x v="2"/>
    <n v="30.95"/>
    <n v="1399"/>
    <n v="5703"/>
    <n v="116.58"/>
    <n v="475.25"/>
    <n v="38070.129999999997"/>
    <n v="155192.26"/>
    <s v="-75%"/>
    <n v="0.02"/>
    <n v="0.09"/>
    <s v="-78%"/>
    <n v="11"/>
    <x v="11"/>
    <s v="Provence"/>
    <x v="6"/>
    <x v="1"/>
  </r>
  <r>
    <x v="1"/>
    <n v="204"/>
    <n v="650655"/>
    <x v="146"/>
    <x v="46"/>
    <s v="BOTTLE"/>
    <x v="1"/>
    <x v="6"/>
    <x v="6"/>
    <n v="17.95"/>
    <n v="1392"/>
    <m/>
    <n v="116"/>
    <m/>
    <n v="21865.49"/>
    <m/>
    <s v="-"/>
    <n v="0.02"/>
    <m/>
    <s v="-"/>
    <n v="18"/>
    <x v="0"/>
    <n v="0"/>
    <x v="0"/>
    <x v="0"/>
  </r>
  <r>
    <x v="1"/>
    <n v="205"/>
    <n v="490912"/>
    <x v="232"/>
    <x v="3"/>
    <s v="BOTTLE"/>
    <x v="2"/>
    <x v="2"/>
    <x v="2"/>
    <n v="29.75"/>
    <n v="693"/>
    <n v="1011"/>
    <n v="115.5"/>
    <n v="168.5"/>
    <n v="18122.259999999998"/>
    <n v="26438.1"/>
    <s v="-31%"/>
    <n v="0.02"/>
    <n v="0.03"/>
    <s v="-33%"/>
    <n v="6"/>
    <x v="1"/>
    <s v="Midi"/>
    <x v="1"/>
    <x v="1"/>
  </r>
  <r>
    <x v="1"/>
    <n v="206"/>
    <n v="10540"/>
    <x v="62"/>
    <x v="31"/>
    <s v="BOTTLE"/>
    <x v="1"/>
    <x v="2"/>
    <x v="2"/>
    <n v="29.95"/>
    <n v="1155"/>
    <m/>
    <n v="96.25"/>
    <m/>
    <n v="30408.19"/>
    <m/>
    <s v="-"/>
    <n v="0.02"/>
    <m/>
    <s v="-"/>
    <n v="60"/>
    <x v="7"/>
    <s v="Provence"/>
    <x v="2"/>
    <x v="1"/>
  </r>
  <r>
    <x v="1"/>
    <n v="207"/>
    <n v="498758"/>
    <x v="140"/>
    <x v="56"/>
    <s v="BOTTLE"/>
    <x v="1"/>
    <x v="6"/>
    <x v="6"/>
    <n v="14.95"/>
    <n v="1072"/>
    <n v="195"/>
    <n v="89.33"/>
    <n v="16.25"/>
    <n v="13992.92"/>
    <n v="2545.35"/>
    <s v="450%"/>
    <n v="0.02"/>
    <n v="0"/>
    <s v="-"/>
    <n v="16"/>
    <x v="0"/>
    <n v="0"/>
    <x v="0"/>
    <x v="0"/>
  </r>
  <r>
    <x v="1"/>
    <n v="208"/>
    <n v="556183"/>
    <x v="233"/>
    <x v="12"/>
    <s v="BOTTLE"/>
    <x v="1"/>
    <x v="2"/>
    <x v="2"/>
    <n v="13.75"/>
    <n v="1045"/>
    <n v="3924"/>
    <n v="87.08"/>
    <n v="327"/>
    <n v="12530.75"/>
    <n v="47053.27"/>
    <s v="-73%"/>
    <n v="0.02"/>
    <n v="0.06"/>
    <s v="-67%"/>
    <n v="13"/>
    <x v="33"/>
    <s v="Provence"/>
    <x v="2"/>
    <x v="1"/>
  </r>
  <r>
    <x v="1"/>
    <n v="209"/>
    <n v="556316"/>
    <x v="186"/>
    <x v="11"/>
    <s v="BOTTLE"/>
    <x v="2"/>
    <x v="2"/>
    <x v="2"/>
    <n v="37.25"/>
    <n v="519"/>
    <n v="1564"/>
    <n v="86.5"/>
    <n v="260.67"/>
    <n v="17016.77"/>
    <n v="51279.82"/>
    <s v="-67%"/>
    <n v="0.02"/>
    <n v="0.05"/>
    <s v="-60%"/>
    <n v="5"/>
    <x v="13"/>
    <s v="Provence"/>
    <x v="2"/>
    <x v="1"/>
  </r>
  <r>
    <x v="1"/>
    <n v="210"/>
    <n v="490847"/>
    <x v="234"/>
    <x v="12"/>
    <s v="BOTTLE"/>
    <x v="1"/>
    <x v="2"/>
    <x v="2"/>
    <n v="21.75"/>
    <n v="1019"/>
    <n v="5408"/>
    <n v="84.92"/>
    <n v="450.67"/>
    <n v="19433.14"/>
    <n v="103134.87"/>
    <s v="-81%"/>
    <n v="0.02"/>
    <n v="0.08"/>
    <s v="-75%"/>
    <n v="11"/>
    <x v="33"/>
    <s v="Provence"/>
    <x v="2"/>
    <x v="1"/>
  </r>
  <r>
    <x v="1"/>
    <n v="211"/>
    <n v="575324"/>
    <x v="199"/>
    <x v="26"/>
    <s v="BOTTLE"/>
    <x v="1"/>
    <x v="15"/>
    <x v="14"/>
    <n v="35.950000000000003"/>
    <n v="980"/>
    <m/>
    <n v="81.67"/>
    <m/>
    <n v="31004.42"/>
    <m/>
    <s v="-"/>
    <n v="0.02"/>
    <m/>
    <s v="-"/>
    <n v="5"/>
    <x v="0"/>
    <n v="0"/>
    <x v="0"/>
    <x v="1"/>
  </r>
  <r>
    <x v="1"/>
    <n v="212"/>
    <n v="12497"/>
    <x v="41"/>
    <x v="5"/>
    <s v="BOTTLE"/>
    <x v="1"/>
    <x v="5"/>
    <x v="5"/>
    <n v="11.95"/>
    <n v="850"/>
    <m/>
    <n v="70.83"/>
    <m/>
    <n v="8838.5"/>
    <m/>
    <s v="-"/>
    <n v="0.01"/>
    <m/>
    <s v="-"/>
    <n v="132"/>
    <x v="0"/>
    <n v="0"/>
    <x v="0"/>
    <x v="0"/>
  </r>
  <r>
    <x v="1"/>
    <n v="213"/>
    <n v="556639"/>
    <x v="235"/>
    <x v="81"/>
    <s v="BOTTLE"/>
    <x v="1"/>
    <x v="2"/>
    <x v="2"/>
    <n v="15.75"/>
    <n v="790"/>
    <n v="4561"/>
    <n v="65.83"/>
    <n v="380.08"/>
    <n v="10871.24"/>
    <n v="62764.2"/>
    <s v="-83%"/>
    <n v="0.01"/>
    <n v="7.0000000000000007E-2"/>
    <s v="-86%"/>
    <n v="10"/>
    <x v="7"/>
    <s v="Provence"/>
    <x v="2"/>
    <x v="1"/>
  </r>
  <r>
    <x v="1"/>
    <n v="214"/>
    <n v="74617"/>
    <x v="150"/>
    <x v="17"/>
    <s v="BOTTLE"/>
    <x v="1"/>
    <x v="2"/>
    <x v="2"/>
    <n v="51.95"/>
    <n v="774"/>
    <n v="635"/>
    <n v="64.5"/>
    <n v="52.92"/>
    <n v="35446.46"/>
    <n v="29080.75"/>
    <s v="22%"/>
    <n v="0.01"/>
    <n v="0.01"/>
    <s v="0%"/>
    <n v="6"/>
    <x v="21"/>
    <s v="Provence"/>
    <x v="2"/>
    <x v="1"/>
  </r>
  <r>
    <x v="1"/>
    <n v="215"/>
    <n v="117283"/>
    <x v="236"/>
    <x v="20"/>
    <s v="BOTTLE"/>
    <x v="1"/>
    <x v="13"/>
    <x v="12"/>
    <n v="14.95"/>
    <n v="692"/>
    <n v="7563"/>
    <n v="57.67"/>
    <n v="630.25"/>
    <n v="9032.74"/>
    <n v="98720.58"/>
    <s v="-91%"/>
    <n v="0.01"/>
    <n v="0.12"/>
    <s v="-92%"/>
    <n v="8"/>
    <x v="0"/>
    <n v="0"/>
    <x v="0"/>
    <x v="1"/>
  </r>
  <r>
    <x v="1"/>
    <n v="216"/>
    <n v="521260"/>
    <x v="153"/>
    <x v="60"/>
    <s v="BOTTLE"/>
    <x v="1"/>
    <x v="6"/>
    <x v="6"/>
    <n v="18.95"/>
    <n v="648"/>
    <n v="74"/>
    <n v="54"/>
    <n v="6.17"/>
    <n v="10752.21"/>
    <n v="1227.8800000000001"/>
    <s v="776%"/>
    <n v="0.01"/>
    <n v="0"/>
    <s v="-"/>
    <n v="3"/>
    <x v="0"/>
    <n v="0"/>
    <x v="0"/>
    <x v="0"/>
  </r>
  <r>
    <x v="1"/>
    <n v="217"/>
    <n v="414227"/>
    <x v="174"/>
    <x v="0"/>
    <s v="BOTTLE"/>
    <x v="1"/>
    <x v="6"/>
    <x v="6"/>
    <n v="29.95"/>
    <n v="617"/>
    <n v="3327"/>
    <n v="51.42"/>
    <n v="277.25"/>
    <n v="16244.03"/>
    <n v="87591.37"/>
    <s v="-81%"/>
    <n v="0.01"/>
    <n v="0.05"/>
    <s v="-80%"/>
    <n v="6"/>
    <x v="0"/>
    <n v="0"/>
    <x v="0"/>
    <x v="0"/>
  </r>
  <r>
    <x v="1"/>
    <n v="218"/>
    <n v="493031"/>
    <x v="237"/>
    <x v="82"/>
    <s v="BOTTLE"/>
    <x v="1"/>
    <x v="19"/>
    <x v="18"/>
    <n v="14.75"/>
    <n v="605"/>
    <n v="2590"/>
    <n v="50.42"/>
    <n v="215.83"/>
    <n v="7790.04"/>
    <n v="33349.120000000003"/>
    <s v="-77%"/>
    <n v="0.01"/>
    <n v="0.04"/>
    <s v="-75%"/>
    <n v="9"/>
    <x v="0"/>
    <n v="0"/>
    <x v="0"/>
    <x v="1"/>
  </r>
  <r>
    <x v="1"/>
    <n v="219"/>
    <n v="13584"/>
    <x v="118"/>
    <x v="52"/>
    <s v="BOTTLE"/>
    <x v="1"/>
    <x v="6"/>
    <x v="6"/>
    <n v="15.95"/>
    <n v="589"/>
    <m/>
    <n v="49.08"/>
    <m/>
    <n v="8209.51"/>
    <m/>
    <s v="-"/>
    <n v="0.01"/>
    <m/>
    <s v="-"/>
    <n v="26"/>
    <x v="0"/>
    <n v="0"/>
    <x v="0"/>
    <x v="0"/>
  </r>
  <r>
    <x v="1"/>
    <n v="220"/>
    <n v="491050"/>
    <x v="165"/>
    <x v="64"/>
    <s v="BOTTLE"/>
    <x v="1"/>
    <x v="6"/>
    <x v="6"/>
    <n v="16.95"/>
    <n v="569"/>
    <n v="2367"/>
    <n v="47.42"/>
    <n v="197.25"/>
    <n v="8434.2900000000009"/>
    <n v="35086.06"/>
    <s v="-76%"/>
    <n v="0.01"/>
    <n v="0.04"/>
    <s v="-75%"/>
    <n v="5"/>
    <x v="0"/>
    <n v="0"/>
    <x v="0"/>
    <x v="0"/>
  </r>
  <r>
    <x v="1"/>
    <n v="221"/>
    <n v="649863"/>
    <x v="162"/>
    <x v="53"/>
    <s v="BOTTLE"/>
    <x v="1"/>
    <x v="6"/>
    <x v="6"/>
    <n v="16.95"/>
    <n v="404"/>
    <m/>
    <n v="33.67"/>
    <m/>
    <n v="5988.5"/>
    <m/>
    <s v="-"/>
    <n v="0.01"/>
    <m/>
    <s v="-"/>
    <n v="5"/>
    <x v="0"/>
    <n v="0"/>
    <x v="0"/>
    <x v="0"/>
  </r>
  <r>
    <x v="1"/>
    <n v="222"/>
    <n v="556175"/>
    <x v="238"/>
    <x v="62"/>
    <s v="BOTTLE"/>
    <x v="1"/>
    <x v="2"/>
    <x v="2"/>
    <n v="18.95"/>
    <n v="384"/>
    <n v="3687"/>
    <n v="32"/>
    <n v="307.25"/>
    <n v="6371.68"/>
    <n v="61178.1"/>
    <s v="-90%"/>
    <n v="0.01"/>
    <n v="0.06"/>
    <s v="-83%"/>
    <n v="6"/>
    <x v="7"/>
    <s v="Rhone"/>
    <x v="5"/>
    <x v="1"/>
  </r>
  <r>
    <x v="1"/>
    <n v="223"/>
    <n v="556225"/>
    <x v="213"/>
    <x v="80"/>
    <s v="BOTTLE"/>
    <x v="1"/>
    <x v="2"/>
    <x v="2"/>
    <n v="33.25"/>
    <n v="383"/>
    <n v="3045"/>
    <n v="31.92"/>
    <n v="253.75"/>
    <n v="11201.9"/>
    <n v="89059.51"/>
    <s v="-87%"/>
    <n v="0.01"/>
    <n v="0.05"/>
    <s v="-80%"/>
    <n v="5"/>
    <x v="7"/>
    <s v="Provence"/>
    <x v="2"/>
    <x v="1"/>
  </r>
  <r>
    <x v="1"/>
    <n v="224"/>
    <n v="649657"/>
    <x v="188"/>
    <x v="20"/>
    <s v="BOTTLE"/>
    <x v="2"/>
    <x v="6"/>
    <x v="6"/>
    <n v="40.950000000000003"/>
    <n v="177"/>
    <m/>
    <n v="29.5"/>
    <m/>
    <n v="6382.96"/>
    <m/>
    <s v="-"/>
    <n v="0.01"/>
    <m/>
    <s v="-"/>
    <n v="2"/>
    <x v="0"/>
    <n v="0"/>
    <x v="0"/>
    <x v="0"/>
  </r>
  <r>
    <x v="1"/>
    <n v="225"/>
    <n v="10481"/>
    <x v="178"/>
    <x v="17"/>
    <s v="BOTTLE"/>
    <x v="2"/>
    <x v="2"/>
    <x v="2"/>
    <n v="64.95"/>
    <n v="167"/>
    <m/>
    <n v="27.83"/>
    <m/>
    <n v="9569.25"/>
    <m/>
    <s v="-"/>
    <n v="0.01"/>
    <m/>
    <s v="-"/>
    <n v="3"/>
    <x v="21"/>
    <s v="Provence"/>
    <x v="6"/>
    <x v="1"/>
  </r>
  <r>
    <x v="1"/>
    <n v="226"/>
    <n v="558114"/>
    <x v="214"/>
    <x v="68"/>
    <s v="BOTTLE"/>
    <x v="1"/>
    <x v="14"/>
    <x v="13"/>
    <n v="29.95"/>
    <n v="329"/>
    <n v="2487"/>
    <n v="27.42"/>
    <n v="207.25"/>
    <n v="8661.73"/>
    <n v="65476.33"/>
    <s v="-87%"/>
    <n v="0.01"/>
    <n v="0.04"/>
    <s v="-75%"/>
    <n v="3"/>
    <x v="0"/>
    <n v="0"/>
    <x v="0"/>
    <x v="1"/>
  </r>
  <r>
    <x v="1"/>
    <n v="227"/>
    <n v="492926"/>
    <x v="220"/>
    <x v="17"/>
    <s v="BOTTLE"/>
    <x v="1"/>
    <x v="10"/>
    <x v="9"/>
    <n v="14.75"/>
    <n v="310"/>
    <n v="2399"/>
    <n v="25.83"/>
    <n v="199.92"/>
    <n v="3991.59"/>
    <n v="30889.78"/>
    <s v="-87%"/>
    <n v="0"/>
    <n v="0.04"/>
    <s v="-100%"/>
    <n v="5"/>
    <x v="0"/>
    <n v="0"/>
    <x v="0"/>
    <x v="1"/>
  </r>
  <r>
    <x v="1"/>
    <n v="228"/>
    <n v="558106"/>
    <x v="239"/>
    <x v="7"/>
    <s v="BOTTLE"/>
    <x v="1"/>
    <x v="18"/>
    <x v="17"/>
    <n v="19.95"/>
    <n v="304"/>
    <n v="3048"/>
    <n v="25.33"/>
    <n v="254"/>
    <n v="5313.27"/>
    <n v="53272.57"/>
    <s v="-90%"/>
    <n v="0"/>
    <n v="0.05"/>
    <s v="-100%"/>
    <n v="6"/>
    <x v="0"/>
    <n v="0"/>
    <x v="0"/>
    <x v="1"/>
  </r>
  <r>
    <x v="1"/>
    <n v="229"/>
    <n v="648071"/>
    <x v="240"/>
    <x v="12"/>
    <s v="BOTTLE"/>
    <x v="1"/>
    <x v="2"/>
    <x v="2"/>
    <n v="79.95"/>
    <n v="264"/>
    <m/>
    <n v="22"/>
    <m/>
    <n v="18631.86"/>
    <m/>
    <s v="-"/>
    <n v="0"/>
    <m/>
    <s v="-"/>
    <n v="3"/>
    <x v="2"/>
    <s v="Provence"/>
    <x v="2"/>
    <x v="1"/>
  </r>
  <r>
    <x v="1"/>
    <n v="230"/>
    <n v="490904"/>
    <x v="196"/>
    <x v="3"/>
    <s v="BOTTLE"/>
    <x v="2"/>
    <x v="2"/>
    <x v="2"/>
    <n v="34.25"/>
    <n v="127"/>
    <n v="1667"/>
    <n v="21.17"/>
    <n v="277.83"/>
    <n v="3826.86"/>
    <n v="50231.28"/>
    <s v="-92%"/>
    <n v="0"/>
    <n v="0.05"/>
    <s v="-100%"/>
    <n v="4"/>
    <x v="29"/>
    <s v="Provence"/>
    <x v="9"/>
    <x v="1"/>
  </r>
  <r>
    <x v="1"/>
    <n v="231"/>
    <n v="527788"/>
    <x v="241"/>
    <x v="13"/>
    <s v="BOTTLE"/>
    <x v="1"/>
    <x v="15"/>
    <x v="14"/>
    <n v="24.95"/>
    <n v="237"/>
    <n v="4484"/>
    <n v="19.75"/>
    <n v="373.67"/>
    <n v="5190.93"/>
    <n v="98211.5"/>
    <s v="-95%"/>
    <n v="0"/>
    <n v="7.0000000000000007E-2"/>
    <s v="-100%"/>
    <n v="4"/>
    <x v="0"/>
    <n v="0"/>
    <x v="0"/>
    <x v="1"/>
  </r>
  <r>
    <x v="1"/>
    <n v="232"/>
    <n v="490888"/>
    <x v="184"/>
    <x v="17"/>
    <s v="BOTTLE"/>
    <x v="2"/>
    <x v="2"/>
    <x v="2"/>
    <n v="112.95"/>
    <n v="112"/>
    <n v="64"/>
    <n v="18.670000000000002"/>
    <n v="10.67"/>
    <n v="11175.22"/>
    <n v="6385.84"/>
    <s v="75%"/>
    <n v="0"/>
    <n v="0"/>
    <s v="-"/>
    <n v="2"/>
    <x v="21"/>
    <s v="Provence"/>
    <x v="2"/>
    <x v="1"/>
  </r>
  <r>
    <x v="1"/>
    <n v="233"/>
    <n v="336461"/>
    <x v="173"/>
    <x v="1"/>
    <s v="BOTTLE"/>
    <x v="1"/>
    <x v="6"/>
    <x v="6"/>
    <n v="12.25"/>
    <n v="215"/>
    <n v="265"/>
    <n v="17.920000000000002"/>
    <n v="22.08"/>
    <n v="2292.6999999999998"/>
    <n v="2825.88"/>
    <s v="-19%"/>
    <n v="0"/>
    <n v="0"/>
    <s v="-"/>
    <n v="2"/>
    <x v="0"/>
    <n v="0"/>
    <x v="0"/>
    <x v="0"/>
  </r>
  <r>
    <x v="1"/>
    <n v="234"/>
    <n v="491019"/>
    <x v="242"/>
    <x v="12"/>
    <s v="BOTTLE"/>
    <x v="2"/>
    <x v="2"/>
    <x v="2"/>
    <n v="62.95"/>
    <n v="101"/>
    <n v="1228"/>
    <n v="16.829999999999998"/>
    <n v="204.67"/>
    <n v="5608.63"/>
    <n v="68192.039999999994"/>
    <s v="-92%"/>
    <n v="0"/>
    <n v="0.04"/>
    <s v="-100%"/>
    <n v="3"/>
    <x v="2"/>
    <s v="Provence"/>
    <x v="2"/>
    <x v="1"/>
  </r>
  <r>
    <x v="1"/>
    <n v="235"/>
    <n v="10145"/>
    <x v="243"/>
    <x v="12"/>
    <s v="BOTTLE"/>
    <x v="6"/>
    <x v="2"/>
    <x v="2"/>
    <n v="179.95"/>
    <n v="38"/>
    <m/>
    <n v="12.67"/>
    <m/>
    <n v="6044.69"/>
    <m/>
    <s v="-"/>
    <n v="0"/>
    <m/>
    <s v="-"/>
    <n v="2"/>
    <x v="2"/>
    <s v="Provence"/>
    <x v="2"/>
    <x v="1"/>
  </r>
  <r>
    <x v="1"/>
    <n v="236"/>
    <n v="552992"/>
    <x v="244"/>
    <x v="24"/>
    <s v="BOTTLE"/>
    <x v="1"/>
    <x v="10"/>
    <x v="9"/>
    <n v="14.25"/>
    <n v="124"/>
    <n v="4697"/>
    <n v="10.33"/>
    <n v="391.42"/>
    <n v="1541.77"/>
    <n v="58400.75"/>
    <s v="-97%"/>
    <n v="0"/>
    <n v="7.0000000000000007E-2"/>
    <s v="-100%"/>
    <n v="3"/>
    <x v="0"/>
    <n v="0"/>
    <x v="0"/>
    <x v="1"/>
  </r>
  <r>
    <x v="1"/>
    <n v="237"/>
    <n v="556308"/>
    <x v="245"/>
    <x v="15"/>
    <s v="BOTTLE"/>
    <x v="1"/>
    <x v="13"/>
    <x v="12"/>
    <n v="17.25"/>
    <n v="113"/>
    <n v="3424"/>
    <n v="9.42"/>
    <n v="285.33"/>
    <n v="1705"/>
    <n v="51663.01"/>
    <s v="-97%"/>
    <n v="0"/>
    <n v="0.05"/>
    <s v="-100%"/>
    <n v="2"/>
    <x v="0"/>
    <n v="0"/>
    <x v="0"/>
    <x v="1"/>
  </r>
  <r>
    <x v="1"/>
    <n v="238"/>
    <n v="13006"/>
    <x v="169"/>
    <x v="26"/>
    <s v="BOTTLE"/>
    <x v="1"/>
    <x v="2"/>
    <x v="2"/>
    <n v="26"/>
    <n v="102"/>
    <m/>
    <n v="8.5"/>
    <m/>
    <n v="2328.85"/>
    <m/>
    <s v="-"/>
    <n v="0"/>
    <m/>
    <s v="-"/>
    <n v="1"/>
    <x v="7"/>
    <s v="Provence"/>
    <x v="6"/>
    <x v="1"/>
  </r>
  <r>
    <x v="1"/>
    <n v="239"/>
    <n v="575449"/>
    <x v="246"/>
    <x v="68"/>
    <s v="BOTTLE"/>
    <x v="1"/>
    <x v="14"/>
    <x v="13"/>
    <n v="39.950000000000003"/>
    <n v="96"/>
    <n v="403"/>
    <n v="8"/>
    <n v="33.58"/>
    <n v="3376.99"/>
    <n v="14176.33"/>
    <s v="-76%"/>
    <n v="0"/>
    <n v="0.01"/>
    <s v="-100%"/>
    <n v="1"/>
    <x v="0"/>
    <n v="0"/>
    <x v="0"/>
    <x v="1"/>
  </r>
  <r>
    <x v="1"/>
    <n v="240"/>
    <n v="553032"/>
    <x v="247"/>
    <x v="3"/>
    <s v="BOTTLE"/>
    <x v="1"/>
    <x v="19"/>
    <x v="18"/>
    <n v="14.75"/>
    <n v="92"/>
    <n v="7366"/>
    <n v="7.67"/>
    <n v="613.83000000000004"/>
    <n v="1184.5999999999999"/>
    <n v="94845.4"/>
    <s v="-99%"/>
    <n v="0"/>
    <n v="0.11"/>
    <s v="-100%"/>
    <n v="3"/>
    <x v="0"/>
    <n v="0"/>
    <x v="0"/>
    <x v="1"/>
  </r>
  <r>
    <x v="1"/>
    <n v="241"/>
    <n v="557892"/>
    <x v="248"/>
    <x v="83"/>
    <s v="BOTTLE"/>
    <x v="1"/>
    <x v="2"/>
    <x v="2"/>
    <n v="20.75"/>
    <n v="91"/>
    <n v="5083"/>
    <n v="7.58"/>
    <n v="423.58"/>
    <n v="1654.91"/>
    <n v="92438.63"/>
    <s v="-98%"/>
    <n v="0"/>
    <n v="0.08"/>
    <s v="-100%"/>
    <n v="3"/>
    <x v="7"/>
    <s v="Provence"/>
    <x v="12"/>
    <x v="1"/>
  </r>
  <r>
    <x v="1"/>
    <n v="242"/>
    <n v="241802"/>
    <x v="205"/>
    <x v="76"/>
    <s v="BOTTLE"/>
    <x v="1"/>
    <x v="6"/>
    <x v="6"/>
    <n v="12.75"/>
    <n v="84"/>
    <n v="2932"/>
    <n v="7"/>
    <n v="244.33"/>
    <n v="932.92"/>
    <n v="32563.360000000001"/>
    <s v="-97%"/>
    <n v="0"/>
    <n v="0.04"/>
    <s v="-100%"/>
    <n v="2"/>
    <x v="0"/>
    <n v="0"/>
    <x v="0"/>
    <x v="0"/>
  </r>
  <r>
    <x v="1"/>
    <n v="243"/>
    <n v="648089"/>
    <x v="218"/>
    <x v="12"/>
    <s v="BOTTLE"/>
    <x v="1"/>
    <x v="2"/>
    <x v="2"/>
    <n v="179.95"/>
    <n v="81"/>
    <m/>
    <n v="6.75"/>
    <m/>
    <n v="12884.73"/>
    <m/>
    <s v="-"/>
    <n v="0"/>
    <m/>
    <s v="-"/>
    <n v="2"/>
    <x v="2"/>
    <s v="Provence"/>
    <x v="2"/>
    <x v="1"/>
  </r>
  <r>
    <x v="1"/>
    <n v="244"/>
    <n v="556258"/>
    <x v="249"/>
    <x v="31"/>
    <s v="BOTTLE"/>
    <x v="1"/>
    <x v="15"/>
    <x v="14"/>
    <n v="14.95"/>
    <n v="80"/>
    <n v="6675"/>
    <n v="6.67"/>
    <n v="556.25"/>
    <n v="1044.25"/>
    <n v="87129.42"/>
    <s v="-99%"/>
    <n v="0"/>
    <n v="0.1"/>
    <s v="-100%"/>
    <n v="2"/>
    <x v="0"/>
    <n v="0"/>
    <x v="0"/>
    <x v="1"/>
  </r>
  <r>
    <x v="1"/>
    <n v="245"/>
    <n v="637264"/>
    <x v="250"/>
    <x v="19"/>
    <s v="BOTTLE"/>
    <x v="7"/>
    <x v="6"/>
    <x v="6"/>
    <n v="4.95"/>
    <n v="244"/>
    <m/>
    <n v="5.42"/>
    <m/>
    <n v="1047.26"/>
    <m/>
    <s v="-"/>
    <n v="0"/>
    <m/>
    <s v="-"/>
    <n v="1"/>
    <x v="0"/>
    <n v="0"/>
    <x v="0"/>
    <x v="0"/>
  </r>
  <r>
    <x v="1"/>
    <n v="246"/>
    <n v="453654"/>
    <x v="251"/>
    <x v="84"/>
    <s v="BOTTLE"/>
    <x v="1"/>
    <x v="6"/>
    <x v="6"/>
    <n v="21.4"/>
    <n v="63"/>
    <n v="659"/>
    <n v="5.25"/>
    <n v="54.92"/>
    <n v="1181.95"/>
    <n v="12363.54"/>
    <s v="-90%"/>
    <n v="0"/>
    <n v="0.01"/>
    <s v="-100%"/>
    <n v="3"/>
    <x v="0"/>
    <n v="0"/>
    <x v="0"/>
    <x v="0"/>
  </r>
  <r>
    <x v="1"/>
    <n v="247"/>
    <n v="541276"/>
    <x v="252"/>
    <x v="7"/>
    <s v="BOTTLE"/>
    <x v="1"/>
    <x v="5"/>
    <x v="5"/>
    <n v="12.95"/>
    <n v="57"/>
    <n v="23656"/>
    <n v="4.75"/>
    <n v="1971.33"/>
    <n v="643.14"/>
    <n v="266915.03999999998"/>
    <s v="-100%"/>
    <n v="0"/>
    <n v="0.36"/>
    <s v="-100%"/>
    <n v="3"/>
    <x v="0"/>
    <n v="0"/>
    <x v="0"/>
    <x v="0"/>
  </r>
  <r>
    <x v="1"/>
    <n v="248"/>
    <n v="445627"/>
    <x v="194"/>
    <x v="41"/>
    <s v="BOTTLE"/>
    <x v="1"/>
    <x v="8"/>
    <x v="7"/>
    <n v="10.95"/>
    <n v="53"/>
    <n v="18558"/>
    <n v="4.42"/>
    <n v="1546.5"/>
    <n v="504.2"/>
    <n v="176547.35"/>
    <s v="-100%"/>
    <n v="0"/>
    <n v="0.28000000000000003"/>
    <s v="-100%"/>
    <n v="3"/>
    <x v="0"/>
    <n v="0"/>
    <x v="0"/>
    <x v="0"/>
  </r>
  <r>
    <x v="1"/>
    <n v="249"/>
    <n v="562595"/>
    <x v="215"/>
    <x v="12"/>
    <s v="BOTTLE"/>
    <x v="1"/>
    <x v="2"/>
    <x v="2"/>
    <n v="22.95"/>
    <n v="51"/>
    <n v="7370"/>
    <n v="4.25"/>
    <n v="614.16999999999996"/>
    <n v="1026.77"/>
    <n v="148378.32"/>
    <s v="-99%"/>
    <n v="0"/>
    <n v="0.11"/>
    <s v="-100%"/>
    <n v="1"/>
    <x v="2"/>
    <s v="Provence"/>
    <x v="2"/>
    <x v="1"/>
  </r>
  <r>
    <x v="1"/>
    <n v="250"/>
    <n v="119438"/>
    <x v="253"/>
    <x v="61"/>
    <s v="BOTTLE"/>
    <x v="1"/>
    <x v="2"/>
    <x v="2"/>
    <n v="12.75"/>
    <n v="50"/>
    <n v="7922"/>
    <n v="4.17"/>
    <n v="660.17"/>
    <n v="555.30999999999995"/>
    <n v="87983.27"/>
    <s v="-99%"/>
    <n v="0"/>
    <n v="0.12"/>
    <s v="-100%"/>
    <n v="2"/>
    <x v="7"/>
    <s v="Beaujolais"/>
    <x v="17"/>
    <x v="1"/>
  </r>
  <r>
    <x v="1"/>
    <n v="250"/>
    <n v="226613"/>
    <x v="254"/>
    <x v="85"/>
    <s v="BOTTLE"/>
    <x v="1"/>
    <x v="2"/>
    <x v="2"/>
    <n v="14.25"/>
    <n v="50"/>
    <n v="7848"/>
    <n v="4.17"/>
    <n v="654"/>
    <n v="621.67999999999995"/>
    <n v="97579.12"/>
    <s v="-99%"/>
    <n v="0"/>
    <n v="0.12"/>
    <s v="-100%"/>
    <n v="2"/>
    <x v="7"/>
    <s v="Provence"/>
    <x v="2"/>
    <x v="1"/>
  </r>
  <r>
    <x v="1"/>
    <n v="251"/>
    <n v="491910"/>
    <x v="255"/>
    <x v="86"/>
    <s v="BOTTLE"/>
    <x v="1"/>
    <x v="2"/>
    <x v="2"/>
    <n v="14.75"/>
    <n v="47"/>
    <n v="10377"/>
    <n v="3.92"/>
    <n v="864.75"/>
    <n v="605.17999999999995"/>
    <n v="133615.35"/>
    <s v="-100%"/>
    <n v="0"/>
    <n v="0.16"/>
    <s v="-100%"/>
    <n v="2"/>
    <x v="38"/>
    <s v="Southwest"/>
    <x v="4"/>
    <x v="1"/>
  </r>
  <r>
    <x v="1"/>
    <n v="252"/>
    <n v="278861"/>
    <x v="206"/>
    <x v="12"/>
    <s v="BOTTLE"/>
    <x v="1"/>
    <x v="2"/>
    <x v="2"/>
    <n v="17.95"/>
    <n v="40"/>
    <n v="19289"/>
    <n v="3.33"/>
    <n v="1607.42"/>
    <n v="628.32000000000005"/>
    <n v="302990.93"/>
    <s v="-100%"/>
    <n v="0"/>
    <n v="0.28999999999999998"/>
    <s v="-100%"/>
    <n v="1"/>
    <x v="33"/>
    <s v="Provence"/>
    <x v="2"/>
    <x v="1"/>
  </r>
  <r>
    <x v="1"/>
    <n v="253"/>
    <n v="234377"/>
    <x v="256"/>
    <x v="13"/>
    <s v="BOTTLE"/>
    <x v="1"/>
    <x v="10"/>
    <x v="9"/>
    <n v="13.25"/>
    <n v="33"/>
    <n v="6309"/>
    <n v="2.75"/>
    <n v="525.75"/>
    <n v="381.11"/>
    <n v="72860.58"/>
    <s v="-99%"/>
    <n v="0"/>
    <n v="0.1"/>
    <s v="-100%"/>
    <n v="1"/>
    <x v="0"/>
    <n v="0"/>
    <x v="0"/>
    <x v="1"/>
  </r>
  <r>
    <x v="1"/>
    <n v="253"/>
    <n v="498527"/>
    <x v="257"/>
    <x v="87"/>
    <s v="BOTTLE"/>
    <x v="1"/>
    <x v="6"/>
    <x v="6"/>
    <n v="16.95"/>
    <n v="33"/>
    <n v="2513"/>
    <n v="2.75"/>
    <n v="209.42"/>
    <n v="489.16"/>
    <n v="37250.22"/>
    <s v="-99%"/>
    <n v="0"/>
    <n v="0.04"/>
    <s v="-100%"/>
    <n v="1"/>
    <x v="0"/>
    <n v="0"/>
    <x v="0"/>
    <x v="0"/>
  </r>
  <r>
    <x v="1"/>
    <n v="254"/>
    <n v="490813"/>
    <x v="258"/>
    <x v="62"/>
    <s v="BOTTLE"/>
    <x v="1"/>
    <x v="2"/>
    <x v="2"/>
    <n v="20.75"/>
    <n v="30"/>
    <n v="6424"/>
    <n v="2.5"/>
    <n v="535.33000000000004"/>
    <n v="545.58000000000004"/>
    <n v="116825.84"/>
    <s v="-100%"/>
    <n v="0"/>
    <n v="0.1"/>
    <s v="-100%"/>
    <n v="1"/>
    <x v="7"/>
    <s v="Sancerre"/>
    <x v="18"/>
    <x v="1"/>
  </r>
  <r>
    <x v="1"/>
    <n v="255"/>
    <n v="556282"/>
    <x v="259"/>
    <x v="30"/>
    <s v="BOTTLE"/>
    <x v="1"/>
    <x v="13"/>
    <x v="12"/>
    <n v="12.75"/>
    <n v="25"/>
    <n v="9693"/>
    <n v="2.08"/>
    <n v="807.75"/>
    <n v="277.64999999999998"/>
    <n v="107652.35"/>
    <s v="-100%"/>
    <n v="0"/>
    <n v="0.15"/>
    <s v="-100%"/>
    <n v="2"/>
    <x v="0"/>
    <n v="0"/>
    <x v="0"/>
    <x v="1"/>
  </r>
  <r>
    <x v="1"/>
    <n v="256"/>
    <n v="225003"/>
    <x v="260"/>
    <x v="7"/>
    <s v="BOTTLE"/>
    <x v="1"/>
    <x v="2"/>
    <x v="2"/>
    <n v="17.95"/>
    <n v="24"/>
    <m/>
    <n v="2"/>
    <m/>
    <n v="376.99"/>
    <m/>
    <s v="-"/>
    <n v="0"/>
    <m/>
    <s v="-"/>
    <n v="1"/>
    <x v="7"/>
    <s v="Rhone"/>
    <x v="19"/>
    <x v="1"/>
  </r>
  <r>
    <x v="1"/>
    <n v="256"/>
    <n v="493148"/>
    <x v="261"/>
    <x v="31"/>
    <s v="BOTTLE"/>
    <x v="1"/>
    <x v="10"/>
    <x v="9"/>
    <n v="13.25"/>
    <n v="24"/>
    <n v="340"/>
    <n v="2"/>
    <n v="28.33"/>
    <n v="277.17"/>
    <n v="3926.55"/>
    <s v="-93%"/>
    <n v="0"/>
    <n v="0.01"/>
    <s v="-100%"/>
    <n v="2"/>
    <x v="0"/>
    <n v="0"/>
    <x v="0"/>
    <x v="1"/>
  </r>
  <r>
    <x v="1"/>
    <n v="256"/>
    <n v="544064"/>
    <x v="262"/>
    <x v="13"/>
    <s v="BOTTLE"/>
    <x v="1"/>
    <x v="15"/>
    <x v="14"/>
    <n v="11.75"/>
    <n v="24"/>
    <n v="3647"/>
    <n v="2"/>
    <n v="303.92"/>
    <n v="245.31"/>
    <n v="37276.86"/>
    <s v="-99%"/>
    <n v="0"/>
    <n v="0.06"/>
    <s v="-100%"/>
    <n v="1"/>
    <x v="0"/>
    <n v="0"/>
    <x v="0"/>
    <x v="1"/>
  </r>
  <r>
    <x v="1"/>
    <n v="257"/>
    <n v="227025"/>
    <x v="204"/>
    <x v="75"/>
    <s v="BOTTLE"/>
    <x v="1"/>
    <x v="6"/>
    <x v="6"/>
    <n v="13.25"/>
    <n v="22"/>
    <n v="68"/>
    <n v="1.83"/>
    <n v="5.67"/>
    <n v="254.07"/>
    <n v="785.31"/>
    <s v="-68%"/>
    <n v="0"/>
    <n v="0"/>
    <s v="-"/>
    <n v="1"/>
    <x v="0"/>
    <n v="0"/>
    <x v="0"/>
    <x v="0"/>
  </r>
  <r>
    <x v="1"/>
    <n v="258"/>
    <n v="446765"/>
    <x v="61"/>
    <x v="13"/>
    <s v="BOTTLE"/>
    <x v="2"/>
    <x v="3"/>
    <x v="3"/>
    <n v="12.15"/>
    <n v="6"/>
    <n v="4"/>
    <n v="1"/>
    <n v="0.67"/>
    <n v="63.45"/>
    <n v="42.3"/>
    <s v="50%"/>
    <n v="0"/>
    <n v="0"/>
    <s v="-"/>
    <n v="1"/>
    <x v="0"/>
    <n v="0"/>
    <x v="0"/>
    <x v="0"/>
  </r>
  <r>
    <x v="1"/>
    <n v="258"/>
    <n v="499251"/>
    <x v="263"/>
    <x v="7"/>
    <s v="BOTTLE"/>
    <x v="1"/>
    <x v="6"/>
    <x v="6"/>
    <n v="22.25"/>
    <n v="12"/>
    <n v="51"/>
    <n v="1"/>
    <n v="4.25"/>
    <n v="234.16"/>
    <n v="995.18"/>
    <s v="-76%"/>
    <n v="0"/>
    <n v="0"/>
    <s v="-"/>
    <n v="1"/>
    <x v="0"/>
    <n v="0"/>
    <x v="0"/>
    <x v="0"/>
  </r>
  <r>
    <x v="1"/>
    <n v="259"/>
    <n v="522664"/>
    <x v="264"/>
    <x v="7"/>
    <s v="BOTTLE"/>
    <x v="1"/>
    <x v="6"/>
    <x v="6"/>
    <n v="11.25"/>
    <n v="9"/>
    <n v="1693"/>
    <n v="0.75"/>
    <n v="141.08000000000001"/>
    <n v="88.01"/>
    <n v="16555.439999999999"/>
    <s v="-99%"/>
    <n v="0"/>
    <n v="0.03"/>
    <s v="-100%"/>
    <n v="1"/>
    <x v="0"/>
    <n v="0"/>
    <x v="0"/>
    <x v="0"/>
  </r>
  <r>
    <x v="1"/>
    <n v="260"/>
    <n v="275685"/>
    <x v="265"/>
    <x v="36"/>
    <s v="BOTTLE"/>
    <x v="1"/>
    <x v="6"/>
    <x v="6"/>
    <n v="15.1"/>
    <n v="4"/>
    <n v="122"/>
    <n v="0.33"/>
    <n v="10.17"/>
    <n v="52.74"/>
    <n v="1608.67"/>
    <s v="-97%"/>
    <n v="0"/>
    <n v="0"/>
    <s v="-"/>
    <n v="1"/>
    <x v="0"/>
    <n v="0"/>
    <x v="0"/>
    <x v="0"/>
  </r>
  <r>
    <x v="1"/>
    <n v="260"/>
    <n v="468223"/>
    <x v="266"/>
    <x v="88"/>
    <s v="BOTTLE"/>
    <x v="1"/>
    <x v="6"/>
    <x v="6"/>
    <n v="7.35"/>
    <n v="4"/>
    <n v="226"/>
    <n v="0.33"/>
    <n v="18.829999999999998"/>
    <n v="25.31"/>
    <n v="1430"/>
    <s v="-98%"/>
    <n v="0"/>
    <n v="0"/>
    <s v="-"/>
    <n v="1"/>
    <x v="0"/>
    <n v="0"/>
    <x v="0"/>
    <x v="0"/>
  </r>
  <r>
    <x v="1"/>
    <n v="260"/>
    <n v="619809"/>
    <x v="200"/>
    <x v="1"/>
    <s v="BOTTLE"/>
    <x v="2"/>
    <x v="0"/>
    <x v="0"/>
    <n v="8.9499999999999993"/>
    <n v="2"/>
    <n v="12"/>
    <n v="0.33"/>
    <n v="2"/>
    <n v="15.49"/>
    <n v="92.92"/>
    <s v="-83%"/>
    <n v="0"/>
    <n v="0"/>
    <s v="-"/>
    <n v="1"/>
    <x v="0"/>
    <n v="0"/>
    <x v="0"/>
    <x v="0"/>
  </r>
  <r>
    <x v="1"/>
    <n v="261"/>
    <n v="13074"/>
    <x v="267"/>
    <x v="26"/>
    <s v="BOTTLE"/>
    <x v="1"/>
    <x v="15"/>
    <x v="14"/>
    <n v="18"/>
    <n v="3"/>
    <m/>
    <n v="0.25"/>
    <m/>
    <n v="47.26"/>
    <m/>
    <s v="-"/>
    <n v="0"/>
    <m/>
    <s v="-"/>
    <n v="1"/>
    <x v="0"/>
    <n v="0"/>
    <x v="0"/>
    <x v="1"/>
  </r>
  <r>
    <x v="1"/>
    <n v="262"/>
    <n v="13096"/>
    <x v="268"/>
    <x v="26"/>
    <s v="BOTTLE"/>
    <x v="1"/>
    <x v="14"/>
    <x v="13"/>
    <n v="90"/>
    <n v="2"/>
    <m/>
    <n v="0.17"/>
    <m/>
    <n v="158.94"/>
    <m/>
    <s v="-"/>
    <n v="0"/>
    <m/>
    <s v="-"/>
    <n v="1"/>
    <x v="0"/>
    <n v="0"/>
    <x v="0"/>
    <x v="1"/>
  </r>
  <r>
    <x v="1"/>
    <n v="262"/>
    <n v="13163"/>
    <x v="269"/>
    <x v="26"/>
    <s v="BOTTLE"/>
    <x v="1"/>
    <x v="14"/>
    <x v="13"/>
    <n v="28"/>
    <n v="2"/>
    <m/>
    <n v="0.17"/>
    <m/>
    <n v="49.2"/>
    <m/>
    <s v="-"/>
    <n v="0"/>
    <m/>
    <s v="-"/>
    <n v="1"/>
    <x v="0"/>
    <n v="0"/>
    <x v="0"/>
    <x v="1"/>
  </r>
  <r>
    <x v="1"/>
    <n v="263"/>
    <n v="10931"/>
    <x v="202"/>
    <x v="26"/>
    <s v="BOTTLE"/>
    <x v="1"/>
    <x v="2"/>
    <x v="2"/>
    <n v="22.95"/>
    <n v="1"/>
    <m/>
    <n v="0.08"/>
    <m/>
    <n v="20.13"/>
    <m/>
    <s v="-"/>
    <n v="0"/>
    <m/>
    <s v="-"/>
    <n v="2"/>
    <x v="7"/>
    <s v="Provence"/>
    <x v="9"/>
    <x v="1"/>
  </r>
  <r>
    <x v="1"/>
    <n v="263"/>
    <n v="12748"/>
    <x v="203"/>
    <x v="26"/>
    <s v="BOTTLE"/>
    <x v="1"/>
    <x v="15"/>
    <x v="14"/>
    <n v="49"/>
    <n v="1"/>
    <m/>
    <n v="0.08"/>
    <m/>
    <n v="43.19"/>
    <m/>
    <s v="-"/>
    <n v="0"/>
    <m/>
    <s v="-"/>
    <n v="2"/>
    <x v="0"/>
    <n v="0"/>
    <x v="0"/>
    <x v="1"/>
  </r>
  <r>
    <x v="1"/>
    <n v="263"/>
    <n v="71068"/>
    <x v="270"/>
    <x v="7"/>
    <s v="BOTTLE"/>
    <x v="1"/>
    <x v="13"/>
    <x v="12"/>
    <n v="7.95"/>
    <n v="1"/>
    <m/>
    <n v="0.08"/>
    <m/>
    <n v="6.86"/>
    <m/>
    <s v="-"/>
    <n v="0"/>
    <m/>
    <s v="-"/>
    <n v="1"/>
    <x v="0"/>
    <n v="0"/>
    <x v="0"/>
    <x v="1"/>
  </r>
  <r>
    <x v="1"/>
    <n v="263"/>
    <n v="126110"/>
    <x v="271"/>
    <x v="0"/>
    <s v="BOTTLE"/>
    <x v="1"/>
    <x v="0"/>
    <x v="0"/>
    <n v="9.9499999999999993"/>
    <n v="1"/>
    <n v="49"/>
    <n v="0.08"/>
    <n v="4.08"/>
    <n v="8.6300000000000008"/>
    <n v="422.79"/>
    <s v="-98%"/>
    <n v="0"/>
    <n v="0"/>
    <s v="-"/>
    <n v="2"/>
    <x v="0"/>
    <n v="0"/>
    <x v="0"/>
    <x v="0"/>
  </r>
  <r>
    <x v="1"/>
    <n v="263"/>
    <n v="224949"/>
    <x v="272"/>
    <x v="24"/>
    <s v="BOTTLE"/>
    <x v="1"/>
    <x v="15"/>
    <x v="14"/>
    <n v="12.3"/>
    <n v="1"/>
    <m/>
    <n v="0.08"/>
    <m/>
    <n v="10.71"/>
    <m/>
    <s v="-"/>
    <n v="0"/>
    <m/>
    <s v="-"/>
    <n v="1"/>
    <x v="0"/>
    <n v="0"/>
    <x v="0"/>
    <x v="1"/>
  </r>
  <r>
    <x v="1"/>
    <n v="263"/>
    <n v="275842"/>
    <x v="273"/>
    <x v="3"/>
    <s v="BOTTLE"/>
    <x v="1"/>
    <x v="19"/>
    <x v="18"/>
    <n v="19.95"/>
    <n v="1"/>
    <n v="5043"/>
    <n v="0.08"/>
    <n v="420.25"/>
    <n v="17.48"/>
    <n v="88140.93"/>
    <s v="-100%"/>
    <n v="0"/>
    <n v="0.08"/>
    <s v="-100%"/>
    <n v="1"/>
    <x v="0"/>
    <n v="0"/>
    <x v="0"/>
    <x v="1"/>
  </r>
  <r>
    <x v="1"/>
    <n v="263"/>
    <n v="452276"/>
    <x v="274"/>
    <x v="89"/>
    <s v="BOTTLE"/>
    <x v="1"/>
    <x v="6"/>
    <x v="6"/>
    <n v="16.149999999999999"/>
    <n v="1"/>
    <n v="11"/>
    <n v="0.08"/>
    <n v="0.92"/>
    <n v="14.12"/>
    <n v="155.27000000000001"/>
    <s v="-91%"/>
    <n v="0"/>
    <n v="0"/>
    <s v="-"/>
    <n v="1"/>
    <x v="0"/>
    <n v="0"/>
    <x v="0"/>
    <x v="0"/>
  </r>
  <r>
    <x v="1"/>
    <n v="263"/>
    <n v="484642"/>
    <x v="275"/>
    <x v="90"/>
    <s v="BOTTLE"/>
    <x v="1"/>
    <x v="1"/>
    <x v="1"/>
    <n v="7.75"/>
    <n v="1"/>
    <n v="39"/>
    <n v="0.08"/>
    <n v="3.25"/>
    <n v="6.68"/>
    <n v="260.58"/>
    <s v="-97%"/>
    <n v="0"/>
    <n v="0"/>
    <s v="-"/>
    <n v="1"/>
    <x v="0"/>
    <n v="0"/>
    <x v="0"/>
    <x v="0"/>
  </r>
  <r>
    <x v="1"/>
    <n v="263"/>
    <n v="485946"/>
    <x v="276"/>
    <x v="23"/>
    <s v="BOTTLE"/>
    <x v="1"/>
    <x v="5"/>
    <x v="5"/>
    <n v="14.35"/>
    <n v="1"/>
    <n v="1"/>
    <n v="0.08"/>
    <n v="0.08"/>
    <n v="12.52"/>
    <n v="12.52"/>
    <s v="0%"/>
    <n v="0"/>
    <n v="0"/>
    <s v="-"/>
    <n v="1"/>
    <x v="0"/>
    <n v="0"/>
    <x v="0"/>
    <x v="0"/>
  </r>
  <r>
    <x v="1"/>
    <n v="263"/>
    <n v="553040"/>
    <x v="277"/>
    <x v="20"/>
    <s v="BOTTLE"/>
    <x v="1"/>
    <x v="19"/>
    <x v="18"/>
    <n v="12.95"/>
    <n v="1"/>
    <n v="9882"/>
    <n v="0.08"/>
    <n v="823.5"/>
    <n v="11.28"/>
    <n v="111500.44"/>
    <s v="-100%"/>
    <n v="0"/>
    <n v="0.15"/>
    <s v="-100%"/>
    <n v="1"/>
    <x v="0"/>
    <n v="0"/>
    <x v="0"/>
    <x v="1"/>
  </r>
  <r>
    <x v="1"/>
    <n v="263"/>
    <n v="553073"/>
    <x v="278"/>
    <x v="20"/>
    <s v="BOTTLE"/>
    <x v="1"/>
    <x v="19"/>
    <x v="18"/>
    <n v="13.95"/>
    <n v="1"/>
    <n v="6355"/>
    <n v="0.08"/>
    <n v="529.58000000000004"/>
    <n v="12.17"/>
    <n v="77328.539999999994"/>
    <s v="-100%"/>
    <n v="0"/>
    <n v="0.1"/>
    <s v="-100%"/>
    <n v="1"/>
    <x v="0"/>
    <n v="0"/>
    <x v="0"/>
    <x v="1"/>
  </r>
  <r>
    <x v="1"/>
    <n v="264"/>
    <n v="541938"/>
    <x v="279"/>
    <x v="91"/>
    <s v="TETRA"/>
    <x v="7"/>
    <x v="11"/>
    <x v="10"/>
    <n v="3.8"/>
    <n v="3"/>
    <n v="13216"/>
    <n v="7.0000000000000007E-2"/>
    <n v="293.69"/>
    <n v="9.82"/>
    <n v="43273.63"/>
    <s v="-100%"/>
    <n v="0"/>
    <n v="0.05"/>
    <s v="-100%"/>
    <n v="4"/>
    <x v="0"/>
    <n v="0"/>
    <x v="0"/>
    <x v="0"/>
  </r>
  <r>
    <x v="1"/>
    <n v="265"/>
    <n v="12933"/>
    <x v="280"/>
    <x v="26"/>
    <s v="BOTTLE"/>
    <x v="1"/>
    <x v="2"/>
    <x v="2"/>
    <n v="35"/>
    <n v="0"/>
    <m/>
    <n v="0"/>
    <m/>
    <n v="0"/>
    <m/>
    <s v="-"/>
    <n v="0"/>
    <m/>
    <s v="-"/>
    <n v="1"/>
    <x v="7"/>
    <s v="Provence"/>
    <x v="12"/>
    <x v="1"/>
  </r>
  <r>
    <x v="1"/>
    <n v="266"/>
    <n v="445874"/>
    <x v="222"/>
    <x v="5"/>
    <s v="BOTTLE"/>
    <x v="1"/>
    <x v="20"/>
    <x v="19"/>
    <n v="7.45"/>
    <n v="-2"/>
    <n v="0"/>
    <n v="-0.17"/>
    <n v="0"/>
    <n v="-12.83"/>
    <n v="0"/>
    <s v="-"/>
    <n v="0"/>
    <n v="0"/>
    <s v="-"/>
    <n v="1"/>
    <x v="0"/>
    <n v="0"/>
    <x v="0"/>
    <x v="0"/>
  </r>
  <r>
    <x v="2"/>
    <m/>
    <m/>
    <x v="281"/>
    <x v="92"/>
    <m/>
    <x v="8"/>
    <x v="21"/>
    <x v="20"/>
    <m/>
    <m/>
    <m/>
    <m/>
    <m/>
    <m/>
    <m/>
    <m/>
    <m/>
    <m/>
    <m/>
    <m/>
    <x v="39"/>
    <m/>
    <x v="20"/>
    <x v="2"/>
  </r>
  <r>
    <x v="2"/>
    <m/>
    <m/>
    <x v="281"/>
    <x v="92"/>
    <m/>
    <x v="8"/>
    <x v="21"/>
    <x v="20"/>
    <m/>
    <m/>
    <m/>
    <m/>
    <m/>
    <m/>
    <m/>
    <m/>
    <m/>
    <m/>
    <m/>
    <m/>
    <x v="39"/>
    <m/>
    <x v="20"/>
    <x v="2"/>
  </r>
  <r>
    <x v="2"/>
    <m/>
    <m/>
    <x v="281"/>
    <x v="92"/>
    <m/>
    <x v="8"/>
    <x v="21"/>
    <x v="20"/>
    <m/>
    <m/>
    <m/>
    <m/>
    <m/>
    <m/>
    <m/>
    <m/>
    <m/>
    <m/>
    <m/>
    <m/>
    <x v="39"/>
    <m/>
    <x v="20"/>
    <x v="2"/>
  </r>
  <r>
    <x v="2"/>
    <m/>
    <m/>
    <x v="281"/>
    <x v="92"/>
    <m/>
    <x v="8"/>
    <x v="21"/>
    <x v="20"/>
    <m/>
    <m/>
    <m/>
    <m/>
    <m/>
    <m/>
    <m/>
    <m/>
    <m/>
    <m/>
    <m/>
    <m/>
    <x v="39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J29" firstHeaderRow="1" firstDataRow="3" firstDataCol="1" rowPageCount="2" colPageCount="1"/>
  <pivotFields count="26"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 sortType="descending"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1"/>
            </reference>
          </references>
        </pivotArea>
      </autoSortScope>
    </pivotField>
    <pivotField showAll="0"/>
    <pivotField axis="axisPage" showAll="0" sortType="descending">
      <items count="10">
        <item x="2"/>
        <item x="1"/>
        <item x="6"/>
        <item x="0"/>
        <item x="3"/>
        <item x="4"/>
        <item x="5"/>
        <item x="7"/>
        <item x="8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multipleItemSelectionAllowed="1" showAll="0">
      <items count="23">
        <item x="2"/>
        <item x="0"/>
        <item x="1"/>
        <item x="6"/>
        <item x="5"/>
        <item x="4"/>
        <item x="3"/>
        <item x="10"/>
        <item x="8"/>
        <item x="7"/>
        <item x="11"/>
        <item x="12"/>
        <item x="9"/>
        <item x="14"/>
        <item x="20"/>
        <item x="13"/>
        <item x="16"/>
        <item x="15"/>
        <item x="19"/>
        <item x="17"/>
        <item x="18"/>
        <item x="21"/>
        <item t="default"/>
      </items>
    </pivotField>
    <pivotField axis="axisRow" showAll="0" sortType="descending">
      <items count="22">
        <item x="0"/>
        <item x="6"/>
        <item x="11"/>
        <item x="1"/>
        <item x="3"/>
        <item x="10"/>
        <item x="15"/>
        <item x="19"/>
        <item x="5"/>
        <item x="7"/>
        <item x="4"/>
        <item x="8"/>
        <item x="17"/>
        <item x="13"/>
        <item sd="0" x="9"/>
        <item x="18"/>
        <item sd="0" x="2"/>
        <item sd="0" x="12"/>
        <item x="14"/>
        <item x="16"/>
        <item x="20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1"/>
            </reference>
          </references>
        </pivotArea>
      </autoSortScope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1"/>
            </reference>
          </references>
        </pivotArea>
      </autoSortScope>
    </pivotField>
    <pivotField axis="axisRow" showAll="0">
      <items count="5">
        <item x="1"/>
        <item x="0"/>
        <item sd="0" x="2"/>
        <item m="1" x="3"/>
        <item t="default"/>
      </items>
    </pivotField>
    <pivotField dataField="1" dragToRow="0" dragToCol="0" dragToPage="0" showAll="0"/>
  </pivotFields>
  <rowFields count="2">
    <field x="24"/>
    <field x="8"/>
  </rowFields>
  <rowItems count="23">
    <i>
      <x/>
    </i>
    <i r="1">
      <x v="16"/>
    </i>
    <i r="1">
      <x v="14"/>
    </i>
    <i r="1">
      <x v="17"/>
    </i>
    <i r="1">
      <x v="18"/>
    </i>
    <i r="1">
      <x v="13"/>
    </i>
    <i r="1">
      <x v="15"/>
    </i>
    <i r="1">
      <x v="19"/>
    </i>
    <i r="1">
      <x v="12"/>
    </i>
    <i>
      <x v="1"/>
    </i>
    <i r="1">
      <x v="1"/>
    </i>
    <i r="1">
      <x v="8"/>
    </i>
    <i r="1">
      <x v="4"/>
    </i>
    <i r="1">
      <x v="3"/>
    </i>
    <i r="1">
      <x v="10"/>
    </i>
    <i r="1">
      <x/>
    </i>
    <i r="1">
      <x v="9"/>
    </i>
    <i r="1">
      <x v="11"/>
    </i>
    <i r="1">
      <x v="5"/>
    </i>
    <i r="1">
      <x v="2"/>
    </i>
    <i r="1">
      <x v="7"/>
    </i>
    <i r="1">
      <x v="6"/>
    </i>
    <i t="grand">
      <x/>
    </i>
  </rowItems>
  <colFields count="2">
    <field x="0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2">
    <pageField fld="6" item="1" hier="-1"/>
    <pageField fld="7" hier="-1"/>
  </pageFields>
  <dataFields count="3">
    <dataField name="TY Volume" fld="12" baseField="2" baseItem="0" numFmtId="3"/>
    <dataField name="LY Volume" fld="13" baseField="2" baseItem="0" numFmtId="3"/>
    <dataField name=" % CH" fld="25" baseField="2" baseItem="17" numFmtId="164"/>
  </dataFields>
  <formats count="7">
    <format dxfId="74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0" count="0" selected="0"/>
        </references>
      </pivotArea>
    </format>
    <format dxfId="73">
      <pivotArea dataOnly="0" labelOnly="1" fieldPosition="0">
        <references count="1">
          <reference field="0" count="0"/>
        </references>
      </pivotArea>
    </format>
    <format dxfId="7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7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70">
      <pivotArea dataOnly="0" labelOnly="1" fieldPosition="0">
        <references count="1">
          <reference field="0" count="1">
            <x v="0"/>
          </reference>
        </references>
      </pivotArea>
    </format>
    <format dxfId="69">
      <pivotArea dataOnly="0" labelOnly="1" fieldPosition="0">
        <references count="1">
          <reference field="0" count="1">
            <x v="1"/>
          </reference>
        </references>
      </pivotArea>
    </format>
    <format dxfId="68">
      <pivotArea dataOnly="0" outline="0" fieldPosition="0">
        <references count="2">
          <reference field="4294967294" count="1">
            <x v="0"/>
          </reference>
          <reference field="6" count="1" selected="0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4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M30" firstHeaderRow="1" firstDataRow="3" firstDataCol="1" rowPageCount="2" colPageCount="1"/>
  <pivotFields count="26">
    <pivotField axis="axisCol" showAll="0" defaultSubtotal="0">
      <items count="3">
        <item x="0"/>
        <item x="1"/>
        <item x="2"/>
      </items>
    </pivotField>
    <pivotField showAll="0"/>
    <pivotField showAll="0"/>
    <pivotField axis="axisRow" showAll="0">
      <items count="322">
        <item x="3"/>
        <item x="30"/>
        <item m="1" x="293"/>
        <item x="67"/>
        <item x="94"/>
        <item x="85"/>
        <item x="56"/>
        <item x="74"/>
        <item x="104"/>
        <item x="87"/>
        <item x="82"/>
        <item x="125"/>
        <item x="52"/>
        <item m="1" x="312"/>
        <item x="84"/>
        <item m="1" x="301"/>
        <item x="132"/>
        <item x="129"/>
        <item m="1" x="316"/>
        <item x="113"/>
        <item x="112"/>
        <item x="142"/>
        <item x="157"/>
        <item x="100"/>
        <item x="95"/>
        <item x="172"/>
        <item x="152"/>
        <item x="155"/>
        <item x="106"/>
        <item x="154"/>
        <item x="164"/>
        <item x="134"/>
        <item m="1" x="311"/>
        <item x="166"/>
        <item m="1" x="284"/>
        <item x="37"/>
        <item x="150"/>
        <item x="161"/>
        <item m="1" x="291"/>
        <item x="183"/>
        <item x="208"/>
        <item x="147"/>
        <item x="195"/>
        <item x="227"/>
        <item x="224"/>
        <item x="187"/>
        <item x="178"/>
        <item m="1" x="288"/>
        <item x="198"/>
        <item x="228"/>
        <item x="77"/>
        <item x="225"/>
        <item x="186"/>
        <item x="175"/>
        <item x="184"/>
        <item x="148"/>
        <item x="54"/>
        <item x="213"/>
        <item x="197"/>
        <item x="185"/>
        <item x="218"/>
        <item x="231"/>
        <item x="206"/>
        <item x="234"/>
        <item x="226"/>
        <item x="189"/>
        <item x="211"/>
        <item x="235"/>
        <item x="230"/>
        <item m="1" x="283"/>
        <item x="233"/>
        <item x="238"/>
        <item x="196"/>
        <item x="242"/>
        <item x="253"/>
        <item x="248"/>
        <item x="240"/>
        <item x="258"/>
        <item x="254"/>
        <item x="255"/>
        <item x="243"/>
        <item m="1" x="286"/>
        <item x="260"/>
        <item m="1" x="319"/>
        <item x="0"/>
        <item x="2"/>
        <item x="1"/>
        <item x="9"/>
        <item x="8"/>
        <item x="5"/>
        <item x="7"/>
        <item x="4"/>
        <item x="12"/>
        <item x="6"/>
        <item x="10"/>
        <item x="11"/>
        <item x="27"/>
        <item x="23"/>
        <item x="15"/>
        <item x="14"/>
        <item x="19"/>
        <item x="16"/>
        <item x="17"/>
        <item x="22"/>
        <item x="13"/>
        <item x="18"/>
        <item x="21"/>
        <item x="28"/>
        <item x="90"/>
        <item x="26"/>
        <item x="33"/>
        <item x="29"/>
        <item x="39"/>
        <item x="40"/>
        <item x="75"/>
        <item x="31"/>
        <item x="61"/>
        <item x="36"/>
        <item x="64"/>
        <item x="34"/>
        <item x="20"/>
        <item x="25"/>
        <item x="156"/>
        <item x="72"/>
        <item x="38"/>
        <item x="44"/>
        <item x="50"/>
        <item x="97"/>
        <item x="105"/>
        <item x="121"/>
        <item m="1" x="308"/>
        <item x="120"/>
        <item x="221"/>
        <item x="46"/>
        <item x="53"/>
        <item x="47"/>
        <item x="119"/>
        <item x="45"/>
        <item x="48"/>
        <item x="96"/>
        <item x="63"/>
        <item x="43"/>
        <item x="69"/>
        <item m="1" x="295"/>
        <item x="122"/>
        <item m="1" x="294"/>
        <item x="35"/>
        <item x="49"/>
        <item x="191"/>
        <item x="83"/>
        <item m="1" x="313"/>
        <item x="92"/>
        <item m="1" x="285"/>
        <item m="1" x="296"/>
        <item m="1" x="299"/>
        <item x="190"/>
        <item x="116"/>
        <item x="91"/>
        <item x="89"/>
        <item x="81"/>
        <item x="57"/>
        <item x="103"/>
        <item x="68"/>
        <item m="1" x="303"/>
        <item x="179"/>
        <item x="79"/>
        <item x="59"/>
        <item x="76"/>
        <item x="210"/>
        <item x="192"/>
        <item m="1" x="318"/>
        <item x="73"/>
        <item x="151"/>
        <item x="168"/>
        <item x="229"/>
        <item x="216"/>
        <item x="58"/>
        <item x="109"/>
        <item x="71"/>
        <item x="117"/>
        <item x="159"/>
        <item m="1" x="306"/>
        <item x="177"/>
        <item m="1" x="282"/>
        <item m="1" x="310"/>
        <item x="135"/>
        <item x="160"/>
        <item x="217"/>
        <item x="114"/>
        <item x="115"/>
        <item x="171"/>
        <item x="24"/>
        <item x="111"/>
        <item x="93"/>
        <item x="143"/>
        <item x="101"/>
        <item x="133"/>
        <item m="1" x="290"/>
        <item x="88"/>
        <item x="131"/>
        <item x="170"/>
        <item x="176"/>
        <item x="149"/>
        <item x="32"/>
        <item x="212"/>
        <item x="130"/>
        <item x="139"/>
        <item x="80"/>
        <item x="123"/>
        <item m="1" x="304"/>
        <item x="128"/>
        <item x="236"/>
        <item x="110"/>
        <item x="99"/>
        <item x="145"/>
        <item x="108"/>
        <item x="158"/>
        <item x="55"/>
        <item x="126"/>
        <item x="237"/>
        <item x="138"/>
        <item x="60"/>
        <item x="180"/>
        <item x="146"/>
        <item x="141"/>
        <item x="174"/>
        <item m="1" x="287"/>
        <item x="199"/>
        <item x="140"/>
        <item x="165"/>
        <item x="124"/>
        <item x="220"/>
        <item m="1" x="314"/>
        <item x="51"/>
        <item x="241"/>
        <item x="194"/>
        <item x="153"/>
        <item x="249"/>
        <item x="86"/>
        <item x="188"/>
        <item x="162"/>
        <item x="173"/>
        <item m="1" x="300"/>
        <item x="244"/>
        <item x="205"/>
        <item x="252"/>
        <item x="251"/>
        <item x="245"/>
        <item x="257"/>
        <item x="256"/>
        <item x="246"/>
        <item x="259"/>
        <item x="118"/>
        <item m="1" x="305"/>
        <item m="1" x="289"/>
        <item x="264"/>
        <item x="279"/>
        <item x="250"/>
        <item x="271"/>
        <item x="204"/>
        <item x="262"/>
        <item m="1" x="298"/>
        <item m="1" x="302"/>
        <item x="266"/>
        <item m="1" x="307"/>
        <item x="261"/>
        <item x="263"/>
        <item x="200"/>
        <item m="1" x="292"/>
        <item m="1" x="315"/>
        <item x="275"/>
        <item m="1" x="317"/>
        <item x="274"/>
        <item m="1" x="309"/>
        <item x="265"/>
        <item m="1" x="320"/>
        <item x="278"/>
        <item x="270"/>
        <item m="1" x="297"/>
        <item x="276"/>
        <item x="222"/>
        <item x="281"/>
        <item x="272"/>
        <item x="78"/>
        <item x="70"/>
        <item x="137"/>
        <item x="62"/>
        <item x="181"/>
        <item x="269"/>
        <item x="267"/>
        <item x="203"/>
        <item x="280"/>
        <item x="169"/>
        <item x="268"/>
        <item x="239"/>
        <item x="65"/>
        <item x="107"/>
        <item x="102"/>
        <item x="136"/>
        <item x="127"/>
        <item x="163"/>
        <item x="182"/>
        <item x="215"/>
        <item x="201"/>
        <item x="209"/>
        <item x="214"/>
        <item x="41"/>
        <item x="42"/>
        <item x="66"/>
        <item x="98"/>
        <item x="144"/>
        <item x="167"/>
        <item x="193"/>
        <item x="202"/>
        <item x="207"/>
        <item x="219"/>
        <item x="223"/>
        <item x="232"/>
        <item x="247"/>
        <item x="273"/>
        <item x="277"/>
        <item t="default"/>
      </items>
    </pivotField>
    <pivotField showAll="0" sortType="descending"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showAll="0"/>
    <pivotField axis="axisPage" showAll="0" sortType="descending">
      <items count="10">
        <item x="2"/>
        <item x="1"/>
        <item x="6"/>
        <item x="0"/>
        <item x="3"/>
        <item x="4"/>
        <item x="5"/>
        <item x="7"/>
        <item x="8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23">
        <item x="2"/>
        <item x="0"/>
        <item x="1"/>
        <item x="6"/>
        <item x="5"/>
        <item x="4"/>
        <item x="3"/>
        <item x="10"/>
        <item x="8"/>
        <item x="7"/>
        <item x="11"/>
        <item x="12"/>
        <item x="9"/>
        <item x="14"/>
        <item x="20"/>
        <item x="13"/>
        <item x="16"/>
        <item x="15"/>
        <item x="19"/>
        <item x="17"/>
        <item x="18"/>
        <item x="21"/>
        <item t="default"/>
      </items>
    </pivotField>
    <pivotField axis="axisRow" showAll="0" sortType="descending">
      <items count="22">
        <item sd="0" x="0"/>
        <item sd="0" x="6"/>
        <item sd="0" x="11"/>
        <item sd="0" x="1"/>
        <item sd="0" x="3"/>
        <item sd="0" x="10"/>
        <item sd="0" x="15"/>
        <item sd="0" x="19"/>
        <item sd="0" x="5"/>
        <item sd="0" x="7"/>
        <item sd="0" x="4"/>
        <item sd="0" x="8"/>
        <item sd="0" x="17"/>
        <item sd="0" x="13"/>
        <item sd="0" x="9"/>
        <item sd="0" x="18"/>
        <item sd="0" x="2"/>
        <item sd="0" x="12"/>
        <item sd="0" x="14"/>
        <item sd="0" x="16"/>
        <item x="20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axis="axisRow" showAll="0" defaultSubtotal="0">
      <items count="4">
        <item x="1"/>
        <item x="0"/>
        <item x="2"/>
        <item m="1" x="3"/>
      </items>
    </pivotField>
    <pivotField dataField="1" dragToRow="0" dragToCol="0" dragToPage="0" showAll="0" defaultSubtotal="0"/>
  </pivotFields>
  <rowFields count="3">
    <field x="24"/>
    <field x="8"/>
    <field x="3"/>
  </rowFields>
  <rowItems count="23">
    <i>
      <x/>
    </i>
    <i r="1">
      <x v="16"/>
    </i>
    <i r="1">
      <x v="14"/>
    </i>
    <i r="1">
      <x v="17"/>
    </i>
    <i r="1">
      <x v="18"/>
    </i>
    <i r="1">
      <x v="13"/>
    </i>
    <i r="1">
      <x v="15"/>
    </i>
    <i r="1">
      <x v="19"/>
    </i>
    <i r="1">
      <x v="12"/>
    </i>
    <i>
      <x v="1"/>
    </i>
    <i r="1">
      <x v="1"/>
    </i>
    <i r="1">
      <x v="8"/>
    </i>
    <i r="1">
      <x v="4"/>
    </i>
    <i r="1">
      <x v="3"/>
    </i>
    <i r="1">
      <x v="10"/>
    </i>
    <i r="1">
      <x/>
    </i>
    <i r="1">
      <x v="9"/>
    </i>
    <i r="1">
      <x v="11"/>
    </i>
    <i r="1">
      <x v="5"/>
    </i>
    <i r="1">
      <x v="2"/>
    </i>
    <i r="1">
      <x v="7"/>
    </i>
    <i r="1">
      <x v="6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item="1" hier="-1"/>
    <pageField fld="7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5" baseField="2" baseItem="17" numFmtId="164"/>
  </dataFields>
  <formats count="7">
    <format dxfId="67">
      <pivotArea dataOnly="0" outline="0" fieldPosition="0">
        <references count="2">
          <reference field="4294967294" count="1">
            <x v="0"/>
          </reference>
          <reference field="6" count="1" selected="0">
            <x v="1"/>
          </reference>
        </references>
      </pivotArea>
    </format>
    <format dxfId="66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65">
      <pivotArea dataOnly="0" labelOnly="1" fieldPosition="0">
        <references count="1">
          <reference field="0" count="0"/>
        </references>
      </pivotArea>
    </format>
    <format dxfId="64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63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  <format dxfId="62">
      <pivotArea dataOnly="0" labelOnly="1" fieldPosition="0">
        <references count="1">
          <reference field="0" count="1">
            <x v="0"/>
          </reference>
        </references>
      </pivotArea>
    </format>
    <format dxfId="61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4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M10" firstHeaderRow="1" firstDataRow="3" firstDataCol="1" rowPageCount="2" colPageCount="1"/>
  <pivotFields count="26">
    <pivotField axis="axisCol" showAll="0">
      <items count="4">
        <item x="0"/>
        <item x="1"/>
        <item x="2"/>
        <item t="default"/>
      </items>
    </pivotField>
    <pivotField showAll="0"/>
    <pivotField showAll="0"/>
    <pivotField axis="axisRow" multipleItemSelectionAllowed="1" showAll="0">
      <items count="322">
        <item h="1" x="3"/>
        <item h="1" x="30"/>
        <item h="1" m="1" x="293"/>
        <item h="1" x="67"/>
        <item h="1" x="94"/>
        <item h="1" x="85"/>
        <item h="1" x="56"/>
        <item h="1" x="74"/>
        <item h="1" x="104"/>
        <item h="1" x="87"/>
        <item h="1" x="82"/>
        <item h="1" x="125"/>
        <item h="1" x="52"/>
        <item h="1" m="1" x="312"/>
        <item h="1" x="84"/>
        <item h="1" m="1" x="301"/>
        <item h="1" x="132"/>
        <item x="129"/>
        <item h="1" m="1" x="316"/>
        <item h="1" x="113"/>
        <item h="1" x="112"/>
        <item x="142"/>
        <item h="1" x="157"/>
        <item h="1" x="100"/>
        <item h="1" x="95"/>
        <item h="1" x="172"/>
        <item h="1" x="152"/>
        <item h="1" x="155"/>
        <item h="1" x="106"/>
        <item h="1" x="154"/>
        <item h="1" x="164"/>
        <item h="1" x="134"/>
        <item h="1" m="1" x="311"/>
        <item h="1" x="166"/>
        <item h="1" m="1" x="284"/>
        <item h="1" x="37"/>
        <item h="1" x="150"/>
        <item h="1" x="161"/>
        <item h="1" m="1" x="291"/>
        <item h="1" x="183"/>
        <item h="1" x="208"/>
        <item h="1" x="147"/>
        <item h="1" x="195"/>
        <item h="1" x="227"/>
        <item h="1" x="224"/>
        <item h="1" x="187"/>
        <item h="1" x="178"/>
        <item h="1" m="1" x="288"/>
        <item h="1" x="198"/>
        <item h="1" x="228"/>
        <item h="1" x="77"/>
        <item h="1" x="225"/>
        <item h="1" x="186"/>
        <item h="1" x="175"/>
        <item h="1" x="184"/>
        <item h="1" x="148"/>
        <item h="1" x="54"/>
        <item h="1" x="213"/>
        <item h="1" x="197"/>
        <item h="1" x="185"/>
        <item h="1" x="218"/>
        <item h="1" x="231"/>
        <item h="1" x="206"/>
        <item h="1" x="234"/>
        <item h="1" x="226"/>
        <item h="1" x="189"/>
        <item h="1" x="211"/>
        <item h="1" x="235"/>
        <item h="1" x="230"/>
        <item h="1" m="1" x="283"/>
        <item h="1" x="233"/>
        <item h="1" x="238"/>
        <item h="1" x="196"/>
        <item h="1" x="242"/>
        <item h="1" x="253"/>
        <item h="1" x="248"/>
        <item h="1" x="240"/>
        <item h="1" x="258"/>
        <item h="1" x="254"/>
        <item h="1" x="255"/>
        <item h="1" x="243"/>
        <item h="1" m="1" x="286"/>
        <item h="1" x="260"/>
        <item h="1" m="1" x="319"/>
        <item h="1" x="0"/>
        <item h="1" x="2"/>
        <item h="1" x="1"/>
        <item h="1" x="9"/>
        <item h="1" x="8"/>
        <item h="1" x="5"/>
        <item h="1" x="7"/>
        <item h="1" x="4"/>
        <item h="1" x="12"/>
        <item h="1" x="6"/>
        <item h="1" x="10"/>
        <item h="1" x="11"/>
        <item h="1" x="27"/>
        <item h="1" x="23"/>
        <item h="1" x="15"/>
        <item h="1" x="14"/>
        <item h="1" x="19"/>
        <item h="1" x="16"/>
        <item h="1" x="17"/>
        <item h="1" x="22"/>
        <item h="1" x="13"/>
        <item h="1" x="18"/>
        <item h="1" x="21"/>
        <item h="1" x="28"/>
        <item h="1" x="90"/>
        <item h="1" x="26"/>
        <item h="1" x="33"/>
        <item h="1" x="29"/>
        <item h="1" x="39"/>
        <item h="1" x="40"/>
        <item h="1" x="75"/>
        <item h="1" x="31"/>
        <item h="1" x="61"/>
        <item h="1" x="36"/>
        <item h="1" x="64"/>
        <item h="1" x="34"/>
        <item h="1" x="20"/>
        <item h="1" x="25"/>
        <item h="1" x="156"/>
        <item h="1" x="72"/>
        <item h="1" x="38"/>
        <item h="1" x="44"/>
        <item h="1" x="50"/>
        <item h="1" x="97"/>
        <item h="1" x="105"/>
        <item h="1" x="121"/>
        <item h="1" m="1" x="308"/>
        <item h="1" x="120"/>
        <item h="1" x="221"/>
        <item h="1" x="46"/>
        <item h="1" x="53"/>
        <item h="1" x="47"/>
        <item h="1" x="119"/>
        <item h="1" x="45"/>
        <item h="1" x="48"/>
        <item h="1" x="96"/>
        <item h="1" x="63"/>
        <item h="1" x="43"/>
        <item h="1" x="69"/>
        <item h="1" m="1" x="295"/>
        <item h="1" x="122"/>
        <item h="1" m="1" x="294"/>
        <item h="1" x="35"/>
        <item h="1" x="49"/>
        <item h="1" x="191"/>
        <item h="1" x="83"/>
        <item h="1" m="1" x="313"/>
        <item h="1" x="92"/>
        <item h="1" m="1" x="285"/>
        <item h="1" m="1" x="296"/>
        <item h="1" m="1" x="299"/>
        <item h="1" x="190"/>
        <item h="1" x="116"/>
        <item h="1" x="91"/>
        <item h="1" x="89"/>
        <item h="1" x="81"/>
        <item h="1" x="57"/>
        <item h="1" x="103"/>
        <item h="1" x="68"/>
        <item h="1" m="1" x="303"/>
        <item h="1" x="179"/>
        <item h="1" x="79"/>
        <item h="1" x="59"/>
        <item h="1" x="76"/>
        <item h="1" x="210"/>
        <item h="1" x="192"/>
        <item h="1" m="1" x="318"/>
        <item h="1" x="73"/>
        <item h="1" x="151"/>
        <item h="1" x="168"/>
        <item h="1" x="229"/>
        <item h="1" x="216"/>
        <item h="1" x="58"/>
        <item h="1" x="109"/>
        <item h="1" x="71"/>
        <item h="1" x="117"/>
        <item h="1" x="159"/>
        <item h="1" m="1" x="306"/>
        <item h="1" x="177"/>
        <item h="1" m="1" x="282"/>
        <item h="1" m="1" x="310"/>
        <item h="1" x="135"/>
        <item h="1" x="160"/>
        <item h="1" x="217"/>
        <item h="1" x="114"/>
        <item h="1" x="115"/>
        <item h="1" x="171"/>
        <item h="1" x="24"/>
        <item h="1" x="111"/>
        <item h="1" x="93"/>
        <item h="1" x="143"/>
        <item h="1" x="101"/>
        <item h="1" x="133"/>
        <item h="1" m="1" x="290"/>
        <item h="1" x="88"/>
        <item h="1" x="131"/>
        <item h="1" x="170"/>
        <item h="1" x="176"/>
        <item h="1" x="149"/>
        <item h="1" x="32"/>
        <item h="1" x="212"/>
        <item h="1" x="130"/>
        <item h="1" x="139"/>
        <item h="1" x="80"/>
        <item h="1" x="123"/>
        <item h="1" m="1" x="304"/>
        <item h="1" x="128"/>
        <item h="1" x="236"/>
        <item h="1" x="110"/>
        <item h="1" x="99"/>
        <item h="1" x="145"/>
        <item h="1" x="108"/>
        <item h="1" x="158"/>
        <item h="1" x="55"/>
        <item h="1" x="126"/>
        <item h="1" x="237"/>
        <item h="1" x="138"/>
        <item h="1" x="60"/>
        <item h="1" x="180"/>
        <item h="1" x="146"/>
        <item h="1" x="141"/>
        <item h="1" x="174"/>
        <item h="1" m="1" x="287"/>
        <item h="1" x="199"/>
        <item h="1" x="140"/>
        <item h="1" x="165"/>
        <item h="1" x="124"/>
        <item h="1" x="220"/>
        <item h="1" m="1" x="314"/>
        <item h="1" x="51"/>
        <item h="1" x="241"/>
        <item h="1" x="194"/>
        <item h="1" x="153"/>
        <item h="1" x="249"/>
        <item h="1" x="86"/>
        <item h="1" x="188"/>
        <item h="1" x="162"/>
        <item h="1" x="173"/>
        <item h="1" m="1" x="300"/>
        <item h="1" x="244"/>
        <item h="1" x="205"/>
        <item h="1" x="252"/>
        <item h="1" x="251"/>
        <item h="1" x="245"/>
        <item h="1" x="257"/>
        <item h="1" x="256"/>
        <item h="1" x="246"/>
        <item h="1" x="259"/>
        <item h="1" x="118"/>
        <item h="1" m="1" x="305"/>
        <item h="1" m="1" x="289"/>
        <item h="1" x="264"/>
        <item h="1" x="279"/>
        <item h="1" x="250"/>
        <item h="1" x="271"/>
        <item h="1" x="204"/>
        <item h="1" x="262"/>
        <item h="1" m="1" x="298"/>
        <item h="1" m="1" x="302"/>
        <item h="1" x="266"/>
        <item h="1" m="1" x="307"/>
        <item h="1" x="261"/>
        <item h="1" x="263"/>
        <item h="1" x="200"/>
        <item h="1" m="1" x="292"/>
        <item h="1" m="1" x="315"/>
        <item h="1" x="275"/>
        <item h="1" m="1" x="317"/>
        <item h="1" x="274"/>
        <item h="1" m="1" x="309"/>
        <item h="1" x="265"/>
        <item h="1" m="1" x="320"/>
        <item h="1" x="278"/>
        <item h="1" x="270"/>
        <item h="1" m="1" x="297"/>
        <item h="1" x="276"/>
        <item h="1" x="222"/>
        <item h="1" x="281"/>
        <item h="1" x="272"/>
        <item h="1" x="78"/>
        <item h="1" x="70"/>
        <item h="1" x="137"/>
        <item h="1" x="62"/>
        <item h="1" x="181"/>
        <item h="1" x="269"/>
        <item h="1" x="267"/>
        <item h="1" x="203"/>
        <item h="1" x="280"/>
        <item h="1" x="169"/>
        <item h="1" x="268"/>
        <item h="1" x="239"/>
        <item h="1" x="65"/>
        <item h="1" x="107"/>
        <item h="1" x="102"/>
        <item h="1" x="136"/>
        <item h="1" x="127"/>
        <item h="1" x="163"/>
        <item h="1" x="182"/>
        <item h="1" x="215"/>
        <item h="1" x="201"/>
        <item h="1" x="209"/>
        <item h="1" x="214"/>
        <item h="1" x="41"/>
        <item h="1" x="42"/>
        <item h="1" x="66"/>
        <item h="1" x="98"/>
        <item h="1" x="144"/>
        <item h="1" x="167"/>
        <item h="1" x="193"/>
        <item h="1" x="202"/>
        <item h="1" x="207"/>
        <item h="1" x="219"/>
        <item h="1" x="223"/>
        <item h="1" x="232"/>
        <item h="1" x="247"/>
        <item h="1" x="273"/>
        <item h="1" x="277"/>
        <item t="default"/>
      </items>
    </pivotField>
    <pivotField showAll="0"/>
    <pivotField showAll="0"/>
    <pivotField axis="axisPage" showAll="0" sortType="descending">
      <items count="10">
        <item x="2"/>
        <item x="1"/>
        <item x="3"/>
        <item x="4"/>
        <item x="6"/>
        <item x="0"/>
        <item x="5"/>
        <item x="7"/>
        <item x="8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23">
        <item x="2"/>
        <item x="0"/>
        <item x="1"/>
        <item x="6"/>
        <item x="5"/>
        <item x="4"/>
        <item x="3"/>
        <item x="10"/>
        <item x="8"/>
        <item x="7"/>
        <item x="11"/>
        <item x="12"/>
        <item x="9"/>
        <item x="14"/>
        <item x="20"/>
        <item x="13"/>
        <item x="16"/>
        <item x="15"/>
        <item x="19"/>
        <item x="17"/>
        <item x="18"/>
        <item x="21"/>
        <item t="default"/>
      </items>
    </pivotField>
    <pivotField showAll="0" sortType="descending"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/>
  </pivotFields>
  <rowFields count="1">
    <field x="3"/>
  </rowFields>
  <rowItems count="3">
    <i>
      <x v="17"/>
    </i>
    <i>
      <x v="21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item="1" hier="-1"/>
    <pageField fld="7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5" baseField="2" baseItem="17" numFmtId="164"/>
  </dataFields>
  <formats count="7">
    <format dxfId="60">
      <pivotArea dataOnly="0" outline="0" fieldPosition="0">
        <references count="2">
          <reference field="4294967294" count="1">
            <x v="0"/>
          </reference>
          <reference field="6" count="1" selected="0">
            <x v="1"/>
          </reference>
        </references>
      </pivotArea>
    </format>
    <format dxfId="59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58">
      <pivotArea dataOnly="0" labelOnly="1" fieldPosition="0">
        <references count="1">
          <reference field="0" count="0"/>
        </references>
      </pivotArea>
    </format>
    <format dxfId="57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5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  <format dxfId="55">
      <pivotArea dataOnly="0" labelOnly="1" fieldPosition="0">
        <references count="1">
          <reference field="0" count="1">
            <x v="0"/>
          </reference>
        </references>
      </pivotArea>
    </format>
    <format dxfId="54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9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4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J45" firstHeaderRow="1" firstDataRow="3" firstDataCol="1" rowPageCount="2" colPageCount="1"/>
  <pivotFields count="26">
    <pivotField axis="axisCol" showAll="0" defaultSubtotal="0">
      <items count="3">
        <item x="0"/>
        <item x="1"/>
        <item x="2"/>
      </items>
    </pivotField>
    <pivotField showAll="0"/>
    <pivotField showAll="0"/>
    <pivotField showAll="0"/>
    <pivotField showAll="0" sortType="descending"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1"/>
            </reference>
          </references>
        </pivotArea>
      </autoSortScope>
    </pivotField>
    <pivotField showAll="0"/>
    <pivotField axis="axisPage" showAll="0" sortType="descending">
      <items count="10">
        <item x="2"/>
        <item x="1"/>
        <item x="6"/>
        <item x="0"/>
        <item x="3"/>
        <item x="4"/>
        <item x="5"/>
        <item x="7"/>
        <item x="8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multipleItemSelectionAllowed="1" showAll="0">
      <items count="23">
        <item x="2"/>
        <item h="1" x="0"/>
        <item h="1" x="1"/>
        <item h="1" x="6"/>
        <item h="1" x="5"/>
        <item h="1" x="4"/>
        <item h="1" x="3"/>
        <item h="1" x="10"/>
        <item h="1" x="8"/>
        <item h="1" x="7"/>
        <item h="1" x="11"/>
        <item h="1" x="12"/>
        <item h="1" x="9"/>
        <item h="1" x="14"/>
        <item h="1" x="20"/>
        <item h="1" x="13"/>
        <item h="1" x="16"/>
        <item h="1" x="15"/>
        <item h="1" x="19"/>
        <item h="1" x="17"/>
        <item h="1" x="18"/>
        <item h="1" x="21"/>
        <item t="default"/>
      </items>
    </pivotField>
    <pivotField showAll="0" sortType="descending"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1"/>
            </reference>
          </references>
        </pivotArea>
      </autoSortScope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 defaultSubtotal="0">
      <items count="40">
        <item x="33"/>
        <item x="2"/>
        <item x="8"/>
        <item x="38"/>
        <item x="18"/>
        <item x="11"/>
        <item x="19"/>
        <item x="9"/>
        <item x="36"/>
        <item x="1"/>
        <item x="5"/>
        <item x="10"/>
        <item x="22"/>
        <item x="29"/>
        <item x="13"/>
        <item x="7"/>
        <item x="3"/>
        <item x="21"/>
        <item x="28"/>
        <item x="6"/>
        <item x="17"/>
        <item x="23"/>
        <item x="39"/>
        <item x="0"/>
        <item x="4"/>
        <item x="16"/>
        <item x="15"/>
        <item x="30"/>
        <item x="27"/>
        <item x="25"/>
        <item x="26"/>
        <item x="35"/>
        <item x="24"/>
        <item x="31"/>
        <item x="34"/>
        <item x="20"/>
        <item x="37"/>
        <item x="14"/>
        <item x="32"/>
        <item x="12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1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dataField="1" dragToRow="0" dragToCol="0" dragToPage="0" showAll="0" defaultSubtotal="0"/>
  </pivotFields>
  <rowFields count="1">
    <field x="21"/>
  </rowFields>
  <rowItems count="39">
    <i>
      <x v="9"/>
    </i>
    <i>
      <x v="1"/>
    </i>
    <i>
      <x v="21"/>
    </i>
    <i>
      <x v="16"/>
    </i>
    <i>
      <x v="15"/>
    </i>
    <i>
      <x v="24"/>
    </i>
    <i>
      <x v="19"/>
    </i>
    <i>
      <x v="11"/>
    </i>
    <i>
      <x v="35"/>
    </i>
    <i>
      <x v="6"/>
    </i>
    <i>
      <x v="4"/>
    </i>
    <i>
      <x v="14"/>
    </i>
    <i>
      <x v="25"/>
    </i>
    <i>
      <x v="7"/>
    </i>
    <i>
      <x v="18"/>
    </i>
    <i>
      <x v="5"/>
    </i>
    <i>
      <x v="26"/>
    </i>
    <i>
      <x v="30"/>
    </i>
    <i>
      <x v="29"/>
    </i>
    <i>
      <x v="27"/>
    </i>
    <i>
      <x v="13"/>
    </i>
    <i>
      <x v="12"/>
    </i>
    <i>
      <x v="28"/>
    </i>
    <i>
      <x v="20"/>
    </i>
    <i>
      <x v="31"/>
    </i>
    <i>
      <x v="8"/>
    </i>
    <i>
      <x v="39"/>
    </i>
    <i>
      <x v="33"/>
    </i>
    <i>
      <x v="32"/>
    </i>
    <i>
      <x v="2"/>
    </i>
    <i>
      <x v="10"/>
    </i>
    <i>
      <x v="34"/>
    </i>
    <i>
      <x/>
    </i>
    <i>
      <x v="38"/>
    </i>
    <i>
      <x v="37"/>
    </i>
    <i>
      <x v="17"/>
    </i>
    <i>
      <x v="36"/>
    </i>
    <i>
      <x v="3"/>
    </i>
    <i t="grand">
      <x/>
    </i>
  </rowItems>
  <colFields count="2">
    <field x="0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2">
    <pageField fld="6" item="1" hier="-1"/>
    <pageField fld="7" hier="-1"/>
  </pageFields>
  <dataFields count="3">
    <dataField name="TY Volume" fld="12" baseField="2" baseItem="0" numFmtId="3"/>
    <dataField name="LY Volume" fld="13" baseField="2" baseItem="0" numFmtId="3"/>
    <dataField name=" % CH" fld="25" baseField="2" baseItem="17" numFmtId="164"/>
  </dataFields>
  <formats count="6">
    <format dxfId="53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0" count="0" selected="0"/>
        </references>
      </pivotArea>
    </format>
    <format dxfId="52">
      <pivotArea dataOnly="0" labelOnly="1" fieldPosition="0">
        <references count="1">
          <reference field="0" count="0"/>
        </references>
      </pivotArea>
    </format>
    <format dxfId="5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5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49">
      <pivotArea dataOnly="0" outline="0" fieldPosition="0">
        <references count="2">
          <reference field="4294967294" count="1">
            <x v="0"/>
          </reference>
          <reference field="6" count="1" selected="0">
            <x v="1"/>
          </reference>
        </references>
      </pivotArea>
    </format>
    <format dxfId="48">
      <pivotArea dataOnly="0" fieldPosition="0">
        <references count="2">
          <reference field="6" count="1" selected="0">
            <x v="1"/>
          </reference>
          <reference field="21" count="1">
            <x v="2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14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105" firstHeaderRow="1" firstDataRow="3" firstDataCol="1" rowPageCount="2" colPageCount="1"/>
  <pivotFields count="26">
    <pivotField axis="axisCol" showAll="0">
      <items count="4">
        <item x="0"/>
        <item x="1"/>
        <item x="2"/>
        <item t="default"/>
      </items>
    </pivotField>
    <pivotField showAll="0"/>
    <pivotField showAll="0"/>
    <pivotField axis="axisRow" showAll="0" sortType="descending">
      <items count="322">
        <item x="3"/>
        <item x="30"/>
        <item m="1" x="293"/>
        <item x="67"/>
        <item x="94"/>
        <item x="85"/>
        <item x="56"/>
        <item x="74"/>
        <item x="104"/>
        <item x="87"/>
        <item x="82"/>
        <item x="125"/>
        <item x="52"/>
        <item m="1" x="312"/>
        <item x="84"/>
        <item m="1" x="301"/>
        <item x="132"/>
        <item x="129"/>
        <item m="1" x="316"/>
        <item x="113"/>
        <item x="112"/>
        <item x="142"/>
        <item x="157"/>
        <item x="100"/>
        <item x="95"/>
        <item x="172"/>
        <item x="152"/>
        <item x="155"/>
        <item x="106"/>
        <item x="154"/>
        <item x="164"/>
        <item x="134"/>
        <item m="1" x="311"/>
        <item x="166"/>
        <item m="1" x="284"/>
        <item x="37"/>
        <item x="150"/>
        <item x="161"/>
        <item m="1" x="291"/>
        <item x="183"/>
        <item x="208"/>
        <item x="147"/>
        <item x="195"/>
        <item x="227"/>
        <item x="224"/>
        <item x="187"/>
        <item x="178"/>
        <item m="1" x="288"/>
        <item x="198"/>
        <item x="228"/>
        <item x="77"/>
        <item x="225"/>
        <item x="186"/>
        <item x="175"/>
        <item x="184"/>
        <item x="148"/>
        <item x="54"/>
        <item x="213"/>
        <item x="197"/>
        <item x="185"/>
        <item x="218"/>
        <item x="231"/>
        <item x="206"/>
        <item x="234"/>
        <item x="226"/>
        <item x="189"/>
        <item x="211"/>
        <item x="235"/>
        <item x="230"/>
        <item m="1" x="283"/>
        <item x="233"/>
        <item x="238"/>
        <item x="196"/>
        <item x="242"/>
        <item x="253"/>
        <item x="248"/>
        <item x="240"/>
        <item x="258"/>
        <item x="254"/>
        <item x="255"/>
        <item x="243"/>
        <item m="1" x="286"/>
        <item x="260"/>
        <item m="1" x="319"/>
        <item x="0"/>
        <item x="2"/>
        <item x="1"/>
        <item x="9"/>
        <item x="8"/>
        <item x="5"/>
        <item x="7"/>
        <item x="4"/>
        <item x="12"/>
        <item x="6"/>
        <item x="10"/>
        <item x="11"/>
        <item x="27"/>
        <item x="23"/>
        <item x="15"/>
        <item x="14"/>
        <item x="19"/>
        <item x="16"/>
        <item x="17"/>
        <item x="22"/>
        <item x="13"/>
        <item x="18"/>
        <item x="21"/>
        <item x="28"/>
        <item x="90"/>
        <item x="26"/>
        <item x="33"/>
        <item x="29"/>
        <item x="39"/>
        <item x="40"/>
        <item x="75"/>
        <item x="31"/>
        <item x="61"/>
        <item x="36"/>
        <item x="64"/>
        <item x="34"/>
        <item x="20"/>
        <item x="25"/>
        <item x="156"/>
        <item x="72"/>
        <item x="38"/>
        <item x="44"/>
        <item x="50"/>
        <item x="97"/>
        <item x="105"/>
        <item x="121"/>
        <item m="1" x="308"/>
        <item x="120"/>
        <item x="221"/>
        <item x="46"/>
        <item x="53"/>
        <item x="47"/>
        <item x="119"/>
        <item x="45"/>
        <item x="48"/>
        <item x="96"/>
        <item x="63"/>
        <item x="43"/>
        <item x="69"/>
        <item m="1" x="295"/>
        <item x="122"/>
        <item m="1" x="294"/>
        <item x="35"/>
        <item x="49"/>
        <item x="191"/>
        <item x="83"/>
        <item m="1" x="313"/>
        <item x="92"/>
        <item m="1" x="285"/>
        <item m="1" x="296"/>
        <item m="1" x="299"/>
        <item x="190"/>
        <item x="116"/>
        <item x="91"/>
        <item x="89"/>
        <item x="81"/>
        <item x="57"/>
        <item x="103"/>
        <item x="68"/>
        <item m="1" x="303"/>
        <item x="179"/>
        <item x="79"/>
        <item x="59"/>
        <item x="76"/>
        <item x="210"/>
        <item x="192"/>
        <item m="1" x="318"/>
        <item x="73"/>
        <item x="151"/>
        <item x="168"/>
        <item x="229"/>
        <item x="216"/>
        <item x="58"/>
        <item x="109"/>
        <item x="71"/>
        <item x="117"/>
        <item x="159"/>
        <item m="1" x="306"/>
        <item x="177"/>
        <item m="1" x="282"/>
        <item m="1" x="310"/>
        <item x="135"/>
        <item x="160"/>
        <item x="217"/>
        <item x="114"/>
        <item x="115"/>
        <item x="171"/>
        <item x="24"/>
        <item x="111"/>
        <item x="93"/>
        <item x="143"/>
        <item x="101"/>
        <item x="133"/>
        <item m="1" x="290"/>
        <item x="88"/>
        <item x="131"/>
        <item x="170"/>
        <item x="176"/>
        <item x="149"/>
        <item x="32"/>
        <item x="212"/>
        <item x="130"/>
        <item x="139"/>
        <item x="80"/>
        <item x="123"/>
        <item m="1" x="304"/>
        <item x="128"/>
        <item x="236"/>
        <item x="110"/>
        <item x="99"/>
        <item x="145"/>
        <item x="108"/>
        <item x="158"/>
        <item x="55"/>
        <item x="126"/>
        <item x="237"/>
        <item x="138"/>
        <item x="60"/>
        <item x="180"/>
        <item x="146"/>
        <item x="141"/>
        <item x="174"/>
        <item m="1" x="287"/>
        <item x="199"/>
        <item x="140"/>
        <item x="165"/>
        <item x="124"/>
        <item x="220"/>
        <item m="1" x="314"/>
        <item x="51"/>
        <item x="241"/>
        <item x="194"/>
        <item x="153"/>
        <item x="249"/>
        <item x="86"/>
        <item x="188"/>
        <item x="162"/>
        <item x="173"/>
        <item m="1" x="300"/>
        <item x="244"/>
        <item x="205"/>
        <item x="252"/>
        <item x="251"/>
        <item x="245"/>
        <item x="257"/>
        <item x="256"/>
        <item x="246"/>
        <item x="259"/>
        <item x="118"/>
        <item m="1" x="305"/>
        <item m="1" x="289"/>
        <item x="264"/>
        <item x="279"/>
        <item x="250"/>
        <item x="271"/>
        <item x="204"/>
        <item x="262"/>
        <item m="1" x="298"/>
        <item m="1" x="302"/>
        <item x="266"/>
        <item m="1" x="307"/>
        <item x="261"/>
        <item x="263"/>
        <item x="200"/>
        <item m="1" x="292"/>
        <item m="1" x="315"/>
        <item x="275"/>
        <item m="1" x="317"/>
        <item x="274"/>
        <item m="1" x="309"/>
        <item x="265"/>
        <item m="1" x="320"/>
        <item x="278"/>
        <item x="270"/>
        <item m="1" x="297"/>
        <item x="276"/>
        <item x="222"/>
        <item x="281"/>
        <item x="272"/>
        <item x="78"/>
        <item x="70"/>
        <item x="137"/>
        <item x="62"/>
        <item x="181"/>
        <item x="269"/>
        <item x="267"/>
        <item x="203"/>
        <item x="280"/>
        <item x="169"/>
        <item x="268"/>
        <item x="239"/>
        <item x="65"/>
        <item x="107"/>
        <item x="102"/>
        <item x="136"/>
        <item x="127"/>
        <item x="163"/>
        <item x="182"/>
        <item x="215"/>
        <item x="201"/>
        <item x="209"/>
        <item x="214"/>
        <item x="41"/>
        <item x="42"/>
        <item x="66"/>
        <item x="98"/>
        <item x="144"/>
        <item x="167"/>
        <item x="193"/>
        <item x="202"/>
        <item x="207"/>
        <item x="219"/>
        <item x="223"/>
        <item x="232"/>
        <item x="247"/>
        <item x="273"/>
        <item x="277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showAll="0"/>
    <pivotField axis="axisPage" showAll="0" sortType="descending">
      <items count="10">
        <item x="2"/>
        <item x="1"/>
        <item x="6"/>
        <item x="0"/>
        <item x="3"/>
        <item x="4"/>
        <item x="5"/>
        <item x="7"/>
        <item x="8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23">
        <item x="2"/>
        <item h="1" x="0"/>
        <item h="1" x="1"/>
        <item h="1" x="6"/>
        <item h="1" x="5"/>
        <item h="1" x="4"/>
        <item h="1" x="3"/>
        <item h="1" x="10"/>
        <item h="1" x="8"/>
        <item h="1" x="7"/>
        <item h="1" x="11"/>
        <item h="1" x="12"/>
        <item h="1" x="9"/>
        <item h="1" x="14"/>
        <item h="1" x="20"/>
        <item h="1" x="13"/>
        <item h="1" x="16"/>
        <item h="1" x="15"/>
        <item h="1" x="19"/>
        <item h="1" x="17"/>
        <item h="1" x="18"/>
        <item h="1" x="21"/>
        <item t="default"/>
      </items>
    </pivotField>
    <pivotField showAll="0" sortType="descending"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axis="axisRow" showAll="0" sortType="descending">
      <items count="22">
        <item x="0"/>
        <item x="9"/>
        <item x="12"/>
        <item x="17"/>
        <item x="7"/>
        <item x="10"/>
        <item x="2"/>
        <item x="8"/>
        <item x="15"/>
        <item x="19"/>
        <item x="14"/>
        <item x="13"/>
        <item x="1"/>
        <item x="11"/>
        <item x="6"/>
        <item x="3"/>
        <item x="18"/>
        <item x="4"/>
        <item x="5"/>
        <item x="20"/>
        <item x="16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showAll="0" defaultSubtotal="0"/>
    <pivotField dataField="1" dragToRow="0" dragToCol="0" dragToPage="0" showAll="0"/>
  </pivotFields>
  <rowFields count="2">
    <field x="23"/>
    <field x="3"/>
  </rowFields>
  <rowItems count="99">
    <i>
      <x v="12"/>
    </i>
    <i r="1">
      <x/>
    </i>
    <i r="1">
      <x v="40"/>
    </i>
    <i r="1">
      <x v="39"/>
    </i>
    <i>
      <x v="6"/>
    </i>
    <i r="1">
      <x v="1"/>
    </i>
    <i r="1">
      <x v="35"/>
    </i>
    <i r="1">
      <x v="17"/>
    </i>
    <i r="1">
      <x v="6"/>
    </i>
    <i r="1">
      <x v="8"/>
    </i>
    <i r="1">
      <x v="287"/>
    </i>
    <i r="1">
      <x v="28"/>
    </i>
    <i r="1">
      <x v="285"/>
    </i>
    <i r="1">
      <x v="5"/>
    </i>
    <i r="1">
      <x v="309"/>
    </i>
    <i r="1">
      <x v="56"/>
    </i>
    <i r="1">
      <x v="19"/>
    </i>
    <i r="1">
      <x v="65"/>
    </i>
    <i r="1">
      <x v="286"/>
    </i>
    <i r="1">
      <x v="70"/>
    </i>
    <i r="1">
      <x v="63"/>
    </i>
    <i r="1">
      <x v="67"/>
    </i>
    <i r="1">
      <x v="36"/>
    </i>
    <i r="1">
      <x v="57"/>
    </i>
    <i r="1">
      <x v="76"/>
    </i>
    <i r="1">
      <x v="60"/>
    </i>
    <i r="1">
      <x v="302"/>
    </i>
    <i r="1">
      <x v="78"/>
    </i>
    <i r="1">
      <x v="62"/>
    </i>
    <i>
      <x v="15"/>
    </i>
    <i r="1">
      <x v="12"/>
    </i>
    <i r="1">
      <x v="296"/>
    </i>
    <i r="1">
      <x v="30"/>
    </i>
    <i r="1">
      <x v="48"/>
    </i>
    <i>
      <x v="18"/>
    </i>
    <i r="1">
      <x v="308"/>
    </i>
    <i r="1">
      <x v="31"/>
    </i>
    <i r="1">
      <x v="23"/>
    </i>
    <i r="1">
      <x v="3"/>
    </i>
    <i r="1">
      <x v="7"/>
    </i>
    <i r="1">
      <x v="71"/>
    </i>
    <i>
      <x v="1"/>
    </i>
    <i r="1">
      <x v="21"/>
    </i>
    <i r="1">
      <x v="311"/>
    </i>
    <i r="1">
      <x v="16"/>
    </i>
    <i r="1">
      <x v="24"/>
    </i>
    <i r="1">
      <x v="313"/>
    </i>
    <i>
      <x v="14"/>
    </i>
    <i r="1">
      <x v="20"/>
    </i>
    <i r="1">
      <x v="44"/>
    </i>
    <i r="1">
      <x v="10"/>
    </i>
    <i r="1">
      <x v="26"/>
    </i>
    <i r="1">
      <x v="297"/>
    </i>
    <i r="1">
      <x v="25"/>
    </i>
    <i r="1">
      <x v="50"/>
    </i>
    <i r="1">
      <x v="292"/>
    </i>
    <i>
      <x v="11"/>
    </i>
    <i r="1">
      <x v="29"/>
    </i>
    <i r="1">
      <x v="64"/>
    </i>
    <i r="1">
      <x v="59"/>
    </i>
    <i r="1">
      <x v="33"/>
    </i>
    <i r="1">
      <x v="66"/>
    </i>
    <i r="1">
      <x v="61"/>
    </i>
    <i>
      <x v="7"/>
    </i>
    <i r="1">
      <x v="4"/>
    </i>
    <i r="1">
      <x v="9"/>
    </i>
    <i>
      <x v="2"/>
    </i>
    <i r="1">
      <x v="22"/>
    </i>
    <i r="1">
      <x v="45"/>
    </i>
    <i r="1">
      <x v="55"/>
    </i>
    <i r="1">
      <x v="75"/>
    </i>
    <i r="1">
      <x v="291"/>
    </i>
    <i>
      <x v="4"/>
    </i>
    <i r="1">
      <x v="14"/>
    </i>
    <i r="1">
      <x v="43"/>
    </i>
    <i r="1">
      <x v="68"/>
    </i>
    <i>
      <x v="8"/>
    </i>
    <i r="1">
      <x v="37"/>
    </i>
    <i>
      <x v="13"/>
    </i>
    <i r="1">
      <x v="41"/>
    </i>
    <i>
      <x v="5"/>
    </i>
    <i r="1">
      <x v="11"/>
    </i>
    <i>
      <x v="10"/>
    </i>
    <i r="1">
      <x v="27"/>
    </i>
    <i>
      <x/>
    </i>
    <i r="1">
      <x v="51"/>
    </i>
    <i>
      <x v="17"/>
    </i>
    <i r="1">
      <x v="295"/>
    </i>
    <i r="1">
      <x v="79"/>
    </i>
    <i>
      <x v="20"/>
    </i>
    <i r="1">
      <x v="58"/>
    </i>
    <i>
      <x v="3"/>
    </i>
    <i r="1">
      <x v="49"/>
    </i>
    <i r="1">
      <x v="74"/>
    </i>
    <i>
      <x v="16"/>
    </i>
    <i r="1">
      <x v="77"/>
    </i>
    <i>
      <x v="9"/>
    </i>
    <i r="1">
      <x v="82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item="1" hier="-1"/>
    <pageField fld="7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5" baseField="2" baseItem="17" numFmtId="164"/>
  </dataFields>
  <formats count="8">
    <format dxfId="47">
      <pivotArea dataOnly="0" outline="0" fieldPosition="0">
        <references count="2">
          <reference field="4294967294" count="1">
            <x v="0"/>
          </reference>
          <reference field="6" count="1" selected="0">
            <x v="1"/>
          </reference>
        </references>
      </pivotArea>
    </format>
    <format dxfId="46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45">
      <pivotArea dataOnly="0" labelOnly="1" fieldPosition="0">
        <references count="1">
          <reference field="0" count="0"/>
        </references>
      </pivotArea>
    </format>
    <format dxfId="44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43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  <format dxfId="42">
      <pivotArea dataOnly="0" fieldPosition="0">
        <references count="2">
          <reference field="3" count="1">
            <x v="17"/>
          </reference>
          <reference field="6" count="1" selected="0">
            <x v="1"/>
          </reference>
        </references>
      </pivotArea>
    </format>
    <format dxfId="41">
      <pivotArea dataOnly="0" fieldPosition="0">
        <references count="2">
          <reference field="3" count="1">
            <x v="17"/>
          </reference>
          <reference field="6" count="1" selected="0">
            <x v="1"/>
          </reference>
        </references>
      </pivotArea>
    </format>
    <format dxfId="40">
      <pivotArea dataOnly="0" fieldPosition="0">
        <references count="2">
          <reference field="3" count="1">
            <x v="21"/>
          </reference>
          <reference field="6" count="1" selected="0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14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M200" firstHeaderRow="1" firstDataRow="3" firstDataCol="1" rowPageCount="3" colPageCount="1"/>
  <pivotFields count="26">
    <pivotField axis="axisCol" showAll="0" defaultSubtotal="0">
      <items count="3">
        <item x="0"/>
        <item x="1"/>
        <item x="2"/>
      </items>
    </pivotField>
    <pivotField showAll="0"/>
    <pivotField showAll="0"/>
    <pivotField axis="axisRow" showAll="0">
      <items count="322">
        <item x="3"/>
        <item x="30"/>
        <item m="1" x="293"/>
        <item x="67"/>
        <item x="94"/>
        <item x="85"/>
        <item x="56"/>
        <item x="74"/>
        <item x="104"/>
        <item x="87"/>
        <item x="82"/>
        <item x="125"/>
        <item x="52"/>
        <item m="1" x="312"/>
        <item x="84"/>
        <item m="1" x="301"/>
        <item x="132"/>
        <item x="129"/>
        <item m="1" x="316"/>
        <item x="113"/>
        <item x="112"/>
        <item x="142"/>
        <item x="157"/>
        <item x="100"/>
        <item x="95"/>
        <item x="172"/>
        <item x="152"/>
        <item x="155"/>
        <item x="106"/>
        <item x="154"/>
        <item x="164"/>
        <item x="134"/>
        <item m="1" x="311"/>
        <item x="166"/>
        <item m="1" x="284"/>
        <item x="37"/>
        <item x="150"/>
        <item x="161"/>
        <item m="1" x="291"/>
        <item x="183"/>
        <item x="208"/>
        <item x="147"/>
        <item x="195"/>
        <item x="227"/>
        <item x="224"/>
        <item x="187"/>
        <item x="178"/>
        <item m="1" x="288"/>
        <item x="198"/>
        <item x="228"/>
        <item x="77"/>
        <item x="225"/>
        <item x="186"/>
        <item x="175"/>
        <item x="184"/>
        <item x="148"/>
        <item x="54"/>
        <item x="213"/>
        <item x="197"/>
        <item x="185"/>
        <item x="218"/>
        <item x="231"/>
        <item x="206"/>
        <item x="234"/>
        <item x="226"/>
        <item x="189"/>
        <item x="211"/>
        <item x="235"/>
        <item x="230"/>
        <item m="1" x="283"/>
        <item x="233"/>
        <item x="238"/>
        <item x="196"/>
        <item x="242"/>
        <item x="253"/>
        <item x="248"/>
        <item x="240"/>
        <item x="258"/>
        <item x="254"/>
        <item x="255"/>
        <item x="243"/>
        <item m="1" x="286"/>
        <item x="260"/>
        <item m="1" x="319"/>
        <item x="0"/>
        <item x="2"/>
        <item x="1"/>
        <item x="9"/>
        <item x="8"/>
        <item x="5"/>
        <item x="7"/>
        <item x="4"/>
        <item x="12"/>
        <item x="6"/>
        <item x="10"/>
        <item x="11"/>
        <item x="27"/>
        <item x="23"/>
        <item x="15"/>
        <item x="14"/>
        <item x="19"/>
        <item x="16"/>
        <item x="17"/>
        <item x="22"/>
        <item x="13"/>
        <item x="18"/>
        <item x="21"/>
        <item x="28"/>
        <item x="90"/>
        <item x="26"/>
        <item x="33"/>
        <item x="29"/>
        <item x="39"/>
        <item x="40"/>
        <item x="75"/>
        <item x="31"/>
        <item x="61"/>
        <item x="36"/>
        <item x="64"/>
        <item x="34"/>
        <item x="20"/>
        <item x="25"/>
        <item x="156"/>
        <item x="72"/>
        <item x="38"/>
        <item x="44"/>
        <item x="50"/>
        <item x="97"/>
        <item x="105"/>
        <item x="121"/>
        <item m="1" x="308"/>
        <item x="120"/>
        <item x="221"/>
        <item x="46"/>
        <item x="53"/>
        <item x="47"/>
        <item x="119"/>
        <item x="45"/>
        <item x="48"/>
        <item x="96"/>
        <item x="63"/>
        <item x="43"/>
        <item x="69"/>
        <item m="1" x="295"/>
        <item x="122"/>
        <item m="1" x="294"/>
        <item x="35"/>
        <item x="49"/>
        <item x="191"/>
        <item x="83"/>
        <item m="1" x="313"/>
        <item x="92"/>
        <item m="1" x="285"/>
        <item m="1" x="296"/>
        <item m="1" x="299"/>
        <item x="190"/>
        <item x="116"/>
        <item x="91"/>
        <item x="89"/>
        <item x="81"/>
        <item x="57"/>
        <item x="103"/>
        <item x="68"/>
        <item m="1" x="303"/>
        <item x="179"/>
        <item x="79"/>
        <item x="59"/>
        <item x="76"/>
        <item x="210"/>
        <item x="192"/>
        <item m="1" x="318"/>
        <item x="73"/>
        <item x="151"/>
        <item x="168"/>
        <item x="229"/>
        <item x="216"/>
        <item x="58"/>
        <item x="109"/>
        <item x="71"/>
        <item x="117"/>
        <item x="159"/>
        <item m="1" x="306"/>
        <item x="177"/>
        <item m="1" x="282"/>
        <item m="1" x="310"/>
        <item x="135"/>
        <item x="160"/>
        <item x="217"/>
        <item x="114"/>
        <item x="115"/>
        <item x="171"/>
        <item x="24"/>
        <item x="111"/>
        <item x="93"/>
        <item x="143"/>
        <item x="101"/>
        <item x="133"/>
        <item m="1" x="290"/>
        <item x="88"/>
        <item x="131"/>
        <item x="170"/>
        <item x="176"/>
        <item x="149"/>
        <item x="32"/>
        <item x="212"/>
        <item x="130"/>
        <item x="139"/>
        <item x="80"/>
        <item x="123"/>
        <item m="1" x="304"/>
        <item x="128"/>
        <item x="236"/>
        <item x="110"/>
        <item x="99"/>
        <item x="145"/>
        <item x="108"/>
        <item x="158"/>
        <item x="55"/>
        <item x="126"/>
        <item x="237"/>
        <item x="138"/>
        <item x="60"/>
        <item x="180"/>
        <item x="146"/>
        <item x="141"/>
        <item x="174"/>
        <item m="1" x="287"/>
        <item x="199"/>
        <item x="140"/>
        <item x="165"/>
        <item x="124"/>
        <item x="220"/>
        <item m="1" x="314"/>
        <item x="51"/>
        <item x="241"/>
        <item x="194"/>
        <item x="153"/>
        <item x="249"/>
        <item x="86"/>
        <item x="188"/>
        <item x="162"/>
        <item x="173"/>
        <item m="1" x="300"/>
        <item x="244"/>
        <item x="205"/>
        <item x="252"/>
        <item x="251"/>
        <item x="245"/>
        <item x="257"/>
        <item x="256"/>
        <item x="246"/>
        <item x="259"/>
        <item x="118"/>
        <item m="1" x="305"/>
        <item m="1" x="289"/>
        <item x="264"/>
        <item x="279"/>
        <item x="250"/>
        <item x="271"/>
        <item x="204"/>
        <item x="262"/>
        <item m="1" x="298"/>
        <item m="1" x="302"/>
        <item x="266"/>
        <item m="1" x="307"/>
        <item x="261"/>
        <item x="263"/>
        <item x="200"/>
        <item m="1" x="292"/>
        <item m="1" x="315"/>
        <item x="275"/>
        <item m="1" x="317"/>
        <item x="274"/>
        <item m="1" x="309"/>
        <item x="265"/>
        <item m="1" x="320"/>
        <item x="278"/>
        <item x="270"/>
        <item m="1" x="297"/>
        <item x="276"/>
        <item x="222"/>
        <item x="281"/>
        <item x="272"/>
        <item x="78"/>
        <item x="70"/>
        <item x="137"/>
        <item x="62"/>
        <item x="181"/>
        <item x="269"/>
        <item x="267"/>
        <item x="203"/>
        <item x="280"/>
        <item x="169"/>
        <item x="268"/>
        <item x="239"/>
        <item x="65"/>
        <item x="107"/>
        <item x="102"/>
        <item x="136"/>
        <item x="127"/>
        <item x="163"/>
        <item x="182"/>
        <item x="215"/>
        <item x="201"/>
        <item x="209"/>
        <item x="214"/>
        <item x="41"/>
        <item x="42"/>
        <item x="66"/>
        <item x="98"/>
        <item x="144"/>
        <item x="167"/>
        <item x="193"/>
        <item x="202"/>
        <item x="207"/>
        <item x="219"/>
        <item x="223"/>
        <item x="232"/>
        <item x="247"/>
        <item x="273"/>
        <item x="277"/>
        <item t="default"/>
      </items>
    </pivotField>
    <pivotField axis="axisRow" showAll="0" sortType="descending">
      <items count="96">
        <item x="74"/>
        <item x="83"/>
        <item sd="0" x="17"/>
        <item sd="0" x="6"/>
        <item sd="0" x="15"/>
        <item x="62"/>
        <item sd="0" x="31"/>
        <item x="42"/>
        <item x="53"/>
        <item sd="0" x="3"/>
        <item sd="0" x="12"/>
        <item sd="0" x="28"/>
        <item x="26"/>
        <item x="32"/>
        <item x="79"/>
        <item x="73"/>
        <item sd="0" x="5"/>
        <item x="80"/>
        <item sd="0" x="20"/>
        <item sd="0" x="13"/>
        <item x="86"/>
        <item x="81"/>
        <item sd="0" x="11"/>
        <item x="61"/>
        <item x="85"/>
        <item x="39"/>
        <item x="48"/>
        <item sd="0" x="19"/>
        <item x="72"/>
        <item x="30"/>
        <item sd="0" x="7"/>
        <item sd="0" x="0"/>
        <item sd="0" x="2"/>
        <item sd="0" x="1"/>
        <item sd="0" x="8"/>
        <item sd="0" x="4"/>
        <item sd="0" x="9"/>
        <item sd="0" x="10"/>
        <item sd="0" x="14"/>
        <item sd="0" x="16"/>
        <item sd="0" x="18"/>
        <item sd="0" x="41"/>
        <item sd="0" x="36"/>
        <item sd="0" x="40"/>
        <item x="25"/>
        <item x="23"/>
        <item x="22"/>
        <item x="34"/>
        <item x="21"/>
        <item x="78"/>
        <item x="54"/>
        <item x="51"/>
        <item x="46"/>
        <item x="45"/>
        <item x="47"/>
        <item x="33"/>
        <item x="69"/>
        <item x="29"/>
        <item x="38"/>
        <item x="71"/>
        <item x="37"/>
        <item x="35"/>
        <item x="68"/>
        <item x="77"/>
        <item x="50"/>
        <item x="66"/>
        <item x="49"/>
        <item x="57"/>
        <item x="44"/>
        <item x="65"/>
        <item x="67"/>
        <item x="59"/>
        <item x="58"/>
        <item x="63"/>
        <item x="27"/>
        <item x="82"/>
        <item x="55"/>
        <item x="70"/>
        <item x="56"/>
        <item x="64"/>
        <item x="24"/>
        <item x="60"/>
        <item x="43"/>
        <item x="76"/>
        <item x="84"/>
        <item x="87"/>
        <item x="52"/>
        <item x="91"/>
        <item x="75"/>
        <item m="1" x="93"/>
        <item x="88"/>
        <item x="90"/>
        <item x="89"/>
        <item m="1" x="94"/>
        <item x="92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showAll="0"/>
    <pivotField axis="axisPage" showAll="0" sortType="descending">
      <items count="10">
        <item x="2"/>
        <item x="1"/>
        <item x="6"/>
        <item x="0"/>
        <item x="3"/>
        <item x="4"/>
        <item x="5"/>
        <item x="7"/>
        <item x="8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23">
        <item x="2"/>
        <item x="0"/>
        <item x="1"/>
        <item x="6"/>
        <item x="5"/>
        <item x="4"/>
        <item x="3"/>
        <item x="10"/>
        <item x="8"/>
        <item x="7"/>
        <item x="11"/>
        <item x="12"/>
        <item x="9"/>
        <item x="14"/>
        <item x="20"/>
        <item x="13"/>
        <item x="16"/>
        <item x="15"/>
        <item x="19"/>
        <item x="17"/>
        <item x="18"/>
        <item x="21"/>
        <item t="default"/>
      </items>
    </pivotField>
    <pivotField showAll="0" sortType="descending"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axis="axisPage" showAll="0" defaultSubtotal="0">
      <items count="4">
        <item x="1"/>
        <item x="0"/>
        <item x="2"/>
        <item m="1" x="3"/>
      </items>
    </pivotField>
    <pivotField dataField="1" dragToRow="0" dragToCol="0" dragToPage="0" showAll="0" defaultSubtotal="0"/>
  </pivotFields>
  <rowFields count="2">
    <field x="4"/>
    <field x="3"/>
  </rowFields>
  <rowItems count="193">
    <i>
      <x v="9"/>
    </i>
    <i>
      <x v="32"/>
    </i>
    <i>
      <x v="33"/>
    </i>
    <i>
      <x v="35"/>
    </i>
    <i>
      <x v="3"/>
    </i>
    <i>
      <x v="30"/>
    </i>
    <i>
      <x v="34"/>
    </i>
    <i>
      <x v="19"/>
    </i>
    <i>
      <x v="10"/>
    </i>
    <i>
      <x v="16"/>
    </i>
    <i>
      <x v="22"/>
    </i>
    <i>
      <x v="18"/>
    </i>
    <i>
      <x v="37"/>
    </i>
    <i>
      <x v="2"/>
    </i>
    <i>
      <x v="38"/>
    </i>
    <i>
      <x v="27"/>
    </i>
    <i>
      <x v="40"/>
    </i>
    <i>
      <x v="36"/>
    </i>
    <i>
      <x v="11"/>
    </i>
    <i>
      <x v="39"/>
    </i>
    <i>
      <x v="4"/>
    </i>
    <i>
      <x v="42"/>
    </i>
    <i>
      <x v="8"/>
    </i>
    <i r="1">
      <x v="17"/>
    </i>
    <i r="1">
      <x v="21"/>
    </i>
    <i r="1">
      <x v="240"/>
    </i>
    <i>
      <x v="6"/>
    </i>
    <i>
      <x v="31"/>
    </i>
    <i>
      <x v="41"/>
    </i>
    <i>
      <x v="43"/>
    </i>
    <i>
      <x v="45"/>
    </i>
    <i r="1">
      <x v="135"/>
    </i>
    <i r="1">
      <x v="279"/>
    </i>
    <i r="1">
      <x v="298"/>
    </i>
    <i>
      <x v="29"/>
    </i>
    <i r="1">
      <x v="4"/>
    </i>
    <i r="1">
      <x v="29"/>
    </i>
    <i r="1">
      <x v="221"/>
    </i>
    <i r="1">
      <x v="251"/>
    </i>
    <i>
      <x v="26"/>
    </i>
    <i r="1">
      <x v="48"/>
    </i>
    <i r="1">
      <x v="172"/>
    </i>
    <i r="1">
      <x v="296"/>
    </i>
    <i>
      <x v="46"/>
    </i>
    <i r="1">
      <x v="137"/>
    </i>
    <i>
      <x v="28"/>
    </i>
    <i r="1">
      <x v="39"/>
    </i>
    <i r="1">
      <x v="204"/>
    </i>
    <i r="1">
      <x v="316"/>
    </i>
    <i>
      <x v="47"/>
    </i>
    <i r="1">
      <x v="284"/>
    </i>
    <i>
      <x v="12"/>
    </i>
    <i r="1">
      <x v="25"/>
    </i>
    <i r="1">
      <x v="55"/>
    </i>
    <i r="1">
      <x v="56"/>
    </i>
    <i r="1">
      <x v="22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7"/>
    </i>
    <i r="1">
      <x v="300"/>
    </i>
    <i r="1">
      <x v="313"/>
    </i>
    <i>
      <x v="48"/>
    </i>
    <i r="1">
      <x v="307"/>
    </i>
    <i>
      <x v="25"/>
    </i>
    <i r="1">
      <x v="26"/>
    </i>
    <i r="1">
      <x v="28"/>
    </i>
    <i r="1">
      <x v="50"/>
    </i>
    <i>
      <x v="55"/>
    </i>
    <i r="1">
      <x v="162"/>
    </i>
    <i r="1">
      <x v="206"/>
    </i>
    <i>
      <x v="50"/>
    </i>
    <i r="1">
      <x v="196"/>
    </i>
    <i r="1">
      <x v="315"/>
    </i>
    <i>
      <x v="57"/>
    </i>
    <i r="1">
      <x v="166"/>
    </i>
    <i r="1">
      <x v="212"/>
    </i>
    <i>
      <x v="58"/>
    </i>
    <i r="1">
      <x v="167"/>
    </i>
    <i r="1">
      <x v="210"/>
    </i>
    <i>
      <x v="13"/>
    </i>
    <i r="1">
      <x v="308"/>
    </i>
    <i>
      <x v="5"/>
    </i>
    <i r="1">
      <x v="22"/>
    </i>
    <i r="1">
      <x v="61"/>
    </i>
    <i r="1">
      <x v="71"/>
    </i>
    <i r="1">
      <x v="77"/>
    </i>
    <i>
      <x v="54"/>
    </i>
    <i r="1">
      <x v="161"/>
    </i>
    <i>
      <x v="53"/>
    </i>
    <i r="1">
      <x v="158"/>
    </i>
    <i>
      <x v="52"/>
    </i>
    <i r="1">
      <x v="157"/>
    </i>
    <i r="1">
      <x v="223"/>
    </i>
    <i>
      <x v="51"/>
    </i>
    <i r="1">
      <x v="156"/>
    </i>
    <i>
      <x v="23"/>
    </i>
    <i r="1">
      <x v="27"/>
    </i>
    <i r="1">
      <x v="74"/>
    </i>
    <i>
      <x v="61"/>
    </i>
    <i r="1">
      <x v="178"/>
    </i>
    <i>
      <x v="59"/>
    </i>
    <i r="1">
      <x v="301"/>
    </i>
    <i>
      <x v="60"/>
    </i>
    <i r="1">
      <x v="171"/>
    </i>
    <i>
      <x v="7"/>
    </i>
    <i r="1">
      <x v="14"/>
    </i>
    <i>
      <x v="49"/>
    </i>
    <i r="1">
      <x v="304"/>
    </i>
    <i>
      <x v="66"/>
    </i>
    <i r="1">
      <x v="192"/>
    </i>
    <i r="1">
      <x v="224"/>
    </i>
    <i>
      <x v="74"/>
    </i>
    <i r="1">
      <x v="217"/>
    </i>
    <i>
      <x v="62"/>
    </i>
    <i r="1">
      <x v="182"/>
    </i>
    <i r="1">
      <x v="250"/>
    </i>
    <i r="1">
      <x v="305"/>
    </i>
    <i>
      <x v="56"/>
    </i>
    <i r="1">
      <x v="164"/>
    </i>
    <i>
      <x/>
    </i>
    <i r="1">
      <x v="58"/>
    </i>
    <i>
      <x v="14"/>
    </i>
    <i r="1">
      <x v="66"/>
    </i>
    <i r="1">
      <x v="174"/>
    </i>
    <i>
      <x v="63"/>
    </i>
    <i r="1">
      <x v="314"/>
    </i>
    <i>
      <x v="64"/>
    </i>
    <i r="1">
      <x v="188"/>
    </i>
    <i>
      <x v="80"/>
    </i>
    <i r="1">
      <x v="233"/>
    </i>
    <i r="1">
      <x v="243"/>
    </i>
    <i r="1">
      <x v="282"/>
    </i>
    <i>
      <x v="67"/>
    </i>
    <i r="1">
      <x v="194"/>
    </i>
    <i>
      <x v="65"/>
    </i>
    <i r="1">
      <x v="190"/>
    </i>
    <i>
      <x v="70"/>
    </i>
    <i r="1">
      <x v="201"/>
    </i>
    <i>
      <x v="68"/>
    </i>
    <i r="1">
      <x v="198"/>
    </i>
    <i>
      <x v="71"/>
    </i>
    <i r="1">
      <x v="202"/>
    </i>
    <i>
      <x v="15"/>
    </i>
    <i r="1">
      <x v="45"/>
    </i>
    <i>
      <x v="69"/>
    </i>
    <i r="1">
      <x v="200"/>
    </i>
    <i>
      <x v="82"/>
    </i>
    <i r="1">
      <x v="238"/>
    </i>
    <i>
      <x v="73"/>
    </i>
    <i r="1">
      <x v="216"/>
    </i>
    <i>
      <x v="76"/>
    </i>
    <i r="1">
      <x v="220"/>
    </i>
    <i>
      <x v="72"/>
    </i>
    <i r="1">
      <x v="214"/>
    </i>
    <i>
      <x v="78"/>
    </i>
    <i r="1">
      <x v="228"/>
    </i>
    <i>
      <x v="21"/>
    </i>
    <i r="1">
      <x v="67"/>
    </i>
    <i>
      <x v="81"/>
    </i>
    <i r="1">
      <x v="236"/>
    </i>
    <i>
      <x v="75"/>
    </i>
    <i r="1">
      <x v="219"/>
    </i>
    <i>
      <x v="86"/>
    </i>
    <i r="1">
      <x v="252"/>
    </i>
    <i>
      <x v="79"/>
    </i>
    <i r="1">
      <x v="229"/>
    </i>
    <i>
      <x v="17"/>
    </i>
    <i r="1">
      <x v="57"/>
    </i>
    <i>
      <x v="1"/>
    </i>
    <i r="1">
      <x v="75"/>
    </i>
    <i>
      <x v="83"/>
    </i>
    <i r="1">
      <x v="244"/>
    </i>
    <i>
      <x v="84"/>
    </i>
    <i r="1">
      <x v="246"/>
    </i>
    <i>
      <x v="24"/>
    </i>
    <i r="1">
      <x v="78"/>
    </i>
    <i>
      <x v="20"/>
    </i>
    <i r="1">
      <x v="79"/>
    </i>
    <i>
      <x v="85"/>
    </i>
    <i r="1">
      <x v="248"/>
    </i>
    <i>
      <x v="88"/>
    </i>
    <i r="1">
      <x v="259"/>
    </i>
    <i>
      <x v="90"/>
    </i>
    <i r="1">
      <x v="263"/>
    </i>
    <i>
      <x v="92"/>
    </i>
    <i r="1">
      <x v="272"/>
    </i>
    <i>
      <x v="91"/>
    </i>
    <i r="1">
      <x v="270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3">
    <pageField fld="6" item="1" hier="-1"/>
    <pageField fld="7" hier="-1"/>
    <pageField fld="24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5" baseField="2" baseItem="17" numFmtId="164"/>
  </dataFields>
  <formats count="7">
    <format dxfId="39">
      <pivotArea dataOnly="0" outline="0" fieldPosition="0">
        <references count="2">
          <reference field="4294967294" count="1">
            <x v="0"/>
          </reference>
          <reference field="6" count="1" selected="0">
            <x v="1"/>
          </reference>
        </references>
      </pivotArea>
    </format>
    <format dxfId="38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35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  <format dxfId="34">
      <pivotArea dataOnly="0" labelOnly="1" fieldPosition="0">
        <references count="1">
          <reference field="0" count="1">
            <x v="0"/>
          </reference>
        </references>
      </pivotArea>
    </format>
    <format dxfId="33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13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5" firstHeaderRow="1" firstDataRow="1" firstDataCol="1" rowPageCount="1" colPageCount="1"/>
  <pivotFields count="2">
    <pivotField axis="axisRow" showAll="0">
      <items count="22">
        <item m="1" x="15"/>
        <item m="1" x="16"/>
        <item m="1" x="18"/>
        <item m="1" x="20"/>
        <item m="1" x="2"/>
        <item m="1" x="3"/>
        <item m="1" x="4"/>
        <item m="1" x="6"/>
        <item m="1" x="7"/>
        <item m="1" x="9"/>
        <item m="1" x="10"/>
        <item m="1" x="17"/>
        <item x="0"/>
        <item m="1" x="11"/>
        <item m="1" x="14"/>
        <item m="1" x="1"/>
        <item m="1" x="8"/>
        <item m="1" x="13"/>
        <item m="1" x="19"/>
        <item m="1" x="5"/>
        <item m="1" x="12"/>
        <item t="default"/>
      </items>
    </pivotField>
    <pivotField axis="axisPage" showAll="0">
      <items count="22">
        <item x="0"/>
        <item m="1" x="6"/>
        <item m="1" x="8"/>
        <item m="1" x="12"/>
        <item m="1" x="19"/>
        <item m="1" x="5"/>
        <item m="1" x="13"/>
        <item m="1" x="20"/>
        <item m="1" x="10"/>
        <item m="1" x="3"/>
        <item m="1" x="4"/>
        <item m="1" x="17"/>
        <item m="1" x="2"/>
        <item m="1" x="18"/>
        <item m="1" x="7"/>
        <item m="1" x="14"/>
        <item m="1" x="9"/>
        <item m="1" x="16"/>
        <item m="1" x="11"/>
        <item m="1" x="15"/>
        <item m="1" x="1"/>
        <item t="default"/>
      </items>
    </pivotField>
  </pivotFields>
  <rowFields count="1">
    <field x="0"/>
  </rowFields>
  <rowItems count="2">
    <i>
      <x v="12"/>
    </i>
    <i t="grand">
      <x/>
    </i>
  </rowItems>
  <colItems count="1">
    <i/>
  </colItems>
  <pageFields count="1">
    <pageField fld="1" hier="-1"/>
  </page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4"/>
  <sheetViews>
    <sheetView showGridLines="0" workbookViewId="0">
      <selection activeCell="A11" sqref="A11"/>
    </sheetView>
  </sheetViews>
  <sheetFormatPr defaultRowHeight="15" x14ac:dyDescent="0.25"/>
  <cols>
    <col min="1" max="1" width="42.5703125" customWidth="1"/>
    <col min="2" max="2" width="16.28515625" style="6" customWidth="1"/>
    <col min="3" max="3" width="10.42578125" style="6" customWidth="1"/>
    <col min="4" max="4" width="9.140625" style="6" customWidth="1"/>
    <col min="5" max="5" width="10.5703125" style="6" customWidth="1"/>
    <col min="6" max="6" width="10.42578125" style="6" customWidth="1"/>
    <col min="7" max="7" width="7.140625" style="6" customWidth="1"/>
    <col min="8" max="8" width="15.5703125" style="6" hidden="1" customWidth="1"/>
    <col min="9" max="9" width="15.42578125" style="6" hidden="1" customWidth="1"/>
    <col min="10" max="10" width="16" hidden="1" customWidth="1"/>
    <col min="11" max="11" width="15.5703125" customWidth="1"/>
    <col min="12" max="12" width="15.42578125" customWidth="1"/>
    <col min="13" max="13" width="10.7109375" customWidth="1"/>
  </cols>
  <sheetData>
    <row r="1" spans="1:10" x14ac:dyDescent="0.25">
      <c r="A1" s="5" t="s">
        <v>5</v>
      </c>
      <c r="B1" t="s">
        <v>22</v>
      </c>
    </row>
    <row r="2" spans="1:10" x14ac:dyDescent="0.25">
      <c r="A2" s="5" t="s">
        <v>6</v>
      </c>
      <c r="B2" t="s">
        <v>708</v>
      </c>
    </row>
    <row r="4" spans="1:10" x14ac:dyDescent="0.25">
      <c r="B4" s="5" t="s">
        <v>110</v>
      </c>
      <c r="C4"/>
      <c r="D4"/>
      <c r="E4"/>
      <c r="F4"/>
      <c r="G4"/>
      <c r="H4"/>
      <c r="I4"/>
    </row>
    <row r="5" spans="1:10" x14ac:dyDescent="0.25">
      <c r="B5" s="51" t="s">
        <v>87</v>
      </c>
      <c r="C5" s="51"/>
      <c r="D5" s="51"/>
      <c r="E5" s="51" t="s">
        <v>89</v>
      </c>
      <c r="F5" s="51"/>
      <c r="G5" s="51"/>
      <c r="H5" t="s">
        <v>111</v>
      </c>
      <c r="I5" t="s">
        <v>112</v>
      </c>
      <c r="J5" t="s">
        <v>113</v>
      </c>
    </row>
    <row r="6" spans="1:10" x14ac:dyDescent="0.25">
      <c r="A6" s="5" t="s">
        <v>105</v>
      </c>
      <c r="B6" s="8" t="s">
        <v>106</v>
      </c>
      <c r="C6" s="6" t="s">
        <v>107</v>
      </c>
      <c r="D6" s="6" t="s">
        <v>108</v>
      </c>
      <c r="E6" s="8" t="s">
        <v>106</v>
      </c>
      <c r="F6" s="6" t="s">
        <v>107</v>
      </c>
      <c r="G6" s="6" t="s">
        <v>108</v>
      </c>
      <c r="H6"/>
      <c r="I6"/>
    </row>
    <row r="7" spans="1:10" x14ac:dyDescent="0.25">
      <c r="A7" s="1" t="s">
        <v>710</v>
      </c>
      <c r="B7" s="12">
        <v>2242.1299999999992</v>
      </c>
      <c r="C7" s="10">
        <v>2499.92</v>
      </c>
      <c r="D7" s="11">
        <v>-0.1031192998175945</v>
      </c>
      <c r="E7" s="12">
        <v>98342.460000000036</v>
      </c>
      <c r="F7" s="10">
        <v>106420.45999999998</v>
      </c>
      <c r="G7" s="11">
        <v>-7.5906456333678304E-2</v>
      </c>
      <c r="H7" s="13">
        <v>100584.59000000003</v>
      </c>
      <c r="I7" s="2">
        <v>108920.37999999998</v>
      </c>
      <c r="J7" s="3">
        <v>-7.6531040380137916E-2</v>
      </c>
    </row>
    <row r="8" spans="1:10" x14ac:dyDescent="0.25">
      <c r="A8" s="4" t="s">
        <v>117</v>
      </c>
      <c r="B8" s="12">
        <v>1634.4599999999991</v>
      </c>
      <c r="C8" s="10">
        <v>1987.5900000000001</v>
      </c>
      <c r="D8" s="11">
        <v>-0.17766742638069269</v>
      </c>
      <c r="E8" s="12">
        <v>67220.380000000019</v>
      </c>
      <c r="F8" s="10">
        <v>68695.709999999977</v>
      </c>
      <c r="G8" s="11">
        <v>-2.1476304706654296E-2</v>
      </c>
      <c r="H8" s="13">
        <v>68854.840000000026</v>
      </c>
      <c r="I8" s="2">
        <v>70683.299999999974</v>
      </c>
      <c r="J8" s="3">
        <v>-2.586834513951617E-2</v>
      </c>
    </row>
    <row r="9" spans="1:10" x14ac:dyDescent="0.25">
      <c r="A9" s="4" t="s">
        <v>438</v>
      </c>
      <c r="B9" s="12">
        <v>224.75999999999996</v>
      </c>
      <c r="C9" s="10">
        <v>181.92</v>
      </c>
      <c r="D9" s="11">
        <v>0.2354881266490764</v>
      </c>
      <c r="E9" s="12">
        <v>11818.24</v>
      </c>
      <c r="F9" s="10">
        <v>11954.43</v>
      </c>
      <c r="G9" s="11">
        <v>-1.1392429417379207E-2</v>
      </c>
      <c r="H9" s="13">
        <v>12043</v>
      </c>
      <c r="I9" s="2">
        <v>12136.35</v>
      </c>
      <c r="J9" s="3">
        <v>-7.6917689420625112E-3</v>
      </c>
    </row>
    <row r="10" spans="1:10" x14ac:dyDescent="0.25">
      <c r="A10" s="4" t="s">
        <v>523</v>
      </c>
      <c r="B10" s="12">
        <v>135.34</v>
      </c>
      <c r="C10" s="10">
        <v>53.83</v>
      </c>
      <c r="D10" s="11">
        <v>1.5142114062790266</v>
      </c>
      <c r="E10" s="12">
        <v>5418.9900000000007</v>
      </c>
      <c r="F10" s="10">
        <v>8893.17</v>
      </c>
      <c r="G10" s="11">
        <v>-0.39065709977432111</v>
      </c>
      <c r="H10" s="13">
        <v>5554.3300000000008</v>
      </c>
      <c r="I10" s="2">
        <v>8947</v>
      </c>
      <c r="J10" s="3">
        <v>-0.37919637867441602</v>
      </c>
    </row>
    <row r="11" spans="1:10" x14ac:dyDescent="0.25">
      <c r="A11" s="4" t="s">
        <v>536</v>
      </c>
      <c r="B11" s="12">
        <v>135.25000000000003</v>
      </c>
      <c r="C11" s="10">
        <v>61.92</v>
      </c>
      <c r="D11" s="11">
        <v>1.1842700258397936</v>
      </c>
      <c r="E11" s="12">
        <v>4753.7700000000004</v>
      </c>
      <c r="F11" s="10">
        <v>4634.08</v>
      </c>
      <c r="G11" s="11">
        <v>2.5828211856506689E-2</v>
      </c>
      <c r="H11" s="13">
        <v>4889.0200000000004</v>
      </c>
      <c r="I11" s="2">
        <v>4696</v>
      </c>
      <c r="J11" s="3">
        <v>4.1103066439523092E-2</v>
      </c>
    </row>
    <row r="12" spans="1:10" x14ac:dyDescent="0.25">
      <c r="A12" s="4" t="s">
        <v>497</v>
      </c>
      <c r="B12" s="12">
        <v>71.489999999999995</v>
      </c>
      <c r="C12" s="10">
        <v>84.83</v>
      </c>
      <c r="D12" s="11">
        <v>-0.15725568784628083</v>
      </c>
      <c r="E12" s="12">
        <v>4689.84</v>
      </c>
      <c r="F12" s="10">
        <v>5674.07</v>
      </c>
      <c r="G12" s="11">
        <v>-0.17346102533102334</v>
      </c>
      <c r="H12" s="13">
        <v>4761.33</v>
      </c>
      <c r="I12" s="2">
        <v>5758.9</v>
      </c>
      <c r="J12" s="3">
        <v>-0.17322231676188157</v>
      </c>
    </row>
    <row r="13" spans="1:10" x14ac:dyDescent="0.25">
      <c r="A13" s="4" t="s">
        <v>538</v>
      </c>
      <c r="B13" s="12">
        <v>15.58</v>
      </c>
      <c r="C13" s="10">
        <v>106.25</v>
      </c>
      <c r="D13" s="11">
        <v>-0.85336470588235291</v>
      </c>
      <c r="E13" s="12">
        <v>2804.83</v>
      </c>
      <c r="F13" s="10">
        <v>5019.5</v>
      </c>
      <c r="G13" s="11">
        <v>-0.44121326825381013</v>
      </c>
      <c r="H13" s="13">
        <v>2820.41</v>
      </c>
      <c r="I13" s="2">
        <v>5125.75</v>
      </c>
      <c r="J13" s="3">
        <v>-0.4497566209822953</v>
      </c>
    </row>
    <row r="14" spans="1:10" x14ac:dyDescent="0.25">
      <c r="A14" s="4" t="s">
        <v>559</v>
      </c>
      <c r="B14" s="12">
        <v>15.42</v>
      </c>
      <c r="C14" s="10">
        <v>22.5</v>
      </c>
      <c r="D14" s="11">
        <v>-0.31466666666666665</v>
      </c>
      <c r="E14" s="12">
        <v>835.83</v>
      </c>
      <c r="F14" s="10">
        <v>665.17000000000007</v>
      </c>
      <c r="G14" s="11">
        <v>0.25656599064900693</v>
      </c>
      <c r="H14" s="13">
        <v>851.25</v>
      </c>
      <c r="I14" s="2">
        <v>687.67000000000007</v>
      </c>
      <c r="J14" s="3">
        <v>0.2378757252752047</v>
      </c>
    </row>
    <row r="15" spans="1:10" x14ac:dyDescent="0.25">
      <c r="A15" s="4" t="s">
        <v>586</v>
      </c>
      <c r="B15" s="12">
        <v>9.83</v>
      </c>
      <c r="C15" s="10">
        <v>1.08</v>
      </c>
      <c r="D15" s="11">
        <v>8.1018518518518512</v>
      </c>
      <c r="E15" s="12">
        <v>800.58</v>
      </c>
      <c r="F15" s="10">
        <v>884.33</v>
      </c>
      <c r="G15" s="11">
        <v>-9.4704465527574541E-2</v>
      </c>
      <c r="H15" s="13">
        <v>810.41000000000008</v>
      </c>
      <c r="I15" s="2">
        <v>885.41000000000008</v>
      </c>
      <c r="J15" s="3">
        <v>-8.4706520143210479E-2</v>
      </c>
    </row>
    <row r="16" spans="1:10" x14ac:dyDescent="0.25">
      <c r="A16" s="1" t="s">
        <v>711</v>
      </c>
      <c r="B16" s="12">
        <v>10575.26</v>
      </c>
      <c r="C16" s="10">
        <v>9046.1299999999992</v>
      </c>
      <c r="D16" s="11">
        <v>0.16903692518237093</v>
      </c>
      <c r="E16" s="12">
        <v>285699.31000000006</v>
      </c>
      <c r="F16" s="10">
        <v>273219.09000000003</v>
      </c>
      <c r="G16" s="11">
        <v>4.5678433377404085E-2</v>
      </c>
      <c r="H16" s="13">
        <v>296274.57</v>
      </c>
      <c r="I16" s="2">
        <v>282265.22000000003</v>
      </c>
      <c r="J16" s="3">
        <v>4.9631867503902805E-2</v>
      </c>
    </row>
    <row r="17" spans="1:10" x14ac:dyDescent="0.25">
      <c r="A17" s="4" t="s">
        <v>415</v>
      </c>
      <c r="B17" s="12">
        <v>1911.0900000000001</v>
      </c>
      <c r="C17" s="10">
        <v>1782.58</v>
      </c>
      <c r="D17" s="11">
        <v>7.209213611731323E-2</v>
      </c>
      <c r="E17" s="12">
        <v>62160.49</v>
      </c>
      <c r="F17" s="10">
        <v>62379.01</v>
      </c>
      <c r="G17" s="11">
        <v>-3.5031014438992232E-3</v>
      </c>
      <c r="H17" s="13">
        <v>64071.58</v>
      </c>
      <c r="I17" s="2">
        <v>64161.590000000004</v>
      </c>
      <c r="J17" s="3">
        <v>-1.4028642369990328E-3</v>
      </c>
    </row>
    <row r="18" spans="1:10" x14ac:dyDescent="0.25">
      <c r="A18" s="4" t="s">
        <v>417</v>
      </c>
      <c r="B18" s="12">
        <v>2095.98</v>
      </c>
      <c r="C18" s="10">
        <v>2006.67</v>
      </c>
      <c r="D18" s="11">
        <v>4.4506570587092016E-2</v>
      </c>
      <c r="E18" s="12">
        <v>60086</v>
      </c>
      <c r="F18" s="10">
        <v>62464.91</v>
      </c>
      <c r="G18" s="11">
        <v>-3.8083941848311369E-2</v>
      </c>
      <c r="H18" s="13">
        <v>62181.98</v>
      </c>
      <c r="I18" s="2">
        <v>64471.58</v>
      </c>
      <c r="J18" s="3">
        <v>-3.5513322304184351E-2</v>
      </c>
    </row>
    <row r="19" spans="1:10" x14ac:dyDescent="0.25">
      <c r="A19" s="4" t="s">
        <v>425</v>
      </c>
      <c r="B19" s="12">
        <v>2345.09</v>
      </c>
      <c r="C19" s="10">
        <v>1996.7399999999998</v>
      </c>
      <c r="D19" s="11">
        <v>0.17445936877109708</v>
      </c>
      <c r="E19" s="12">
        <v>52653.33</v>
      </c>
      <c r="F19" s="10">
        <v>43194.33</v>
      </c>
      <c r="G19" s="11">
        <v>0.21898707538697787</v>
      </c>
      <c r="H19" s="13">
        <v>54998.42</v>
      </c>
      <c r="I19" s="2">
        <v>45191.07</v>
      </c>
      <c r="J19" s="3">
        <v>0.21701964569548821</v>
      </c>
    </row>
    <row r="20" spans="1:10" x14ac:dyDescent="0.25">
      <c r="A20" s="4" t="s">
        <v>408</v>
      </c>
      <c r="B20" s="12">
        <v>1858.2399999999998</v>
      </c>
      <c r="C20" s="10">
        <v>1519.58</v>
      </c>
      <c r="D20" s="11">
        <v>0.22286421247976407</v>
      </c>
      <c r="E20" s="12">
        <v>36027.660000000003</v>
      </c>
      <c r="F20" s="10">
        <v>34133.33</v>
      </c>
      <c r="G20" s="11">
        <v>5.549795463847218E-2</v>
      </c>
      <c r="H20" s="13">
        <v>37885.9</v>
      </c>
      <c r="I20" s="2">
        <v>35652.910000000003</v>
      </c>
      <c r="J20" s="3">
        <v>6.2631353233158188E-2</v>
      </c>
    </row>
    <row r="21" spans="1:10" x14ac:dyDescent="0.25">
      <c r="A21" s="4" t="s">
        <v>421</v>
      </c>
      <c r="B21" s="12">
        <v>434.34000000000003</v>
      </c>
      <c r="C21" s="10">
        <v>438.73999999999995</v>
      </c>
      <c r="D21" s="11">
        <v>-1.0028718603272828E-2</v>
      </c>
      <c r="E21" s="12">
        <v>20934.160000000003</v>
      </c>
      <c r="F21" s="10">
        <v>16841.25</v>
      </c>
      <c r="G21" s="11">
        <v>0.24302887255993488</v>
      </c>
      <c r="H21" s="13">
        <v>21368.500000000004</v>
      </c>
      <c r="I21" s="2">
        <v>17279.990000000002</v>
      </c>
      <c r="J21" s="3">
        <v>0.23660372488641501</v>
      </c>
    </row>
    <row r="22" spans="1:10" x14ac:dyDescent="0.25">
      <c r="A22" s="4" t="s">
        <v>403</v>
      </c>
      <c r="B22" s="12">
        <v>927.50000000000011</v>
      </c>
      <c r="C22" s="10">
        <v>843.82999999999993</v>
      </c>
      <c r="D22" s="11">
        <v>9.9155043077397337E-2</v>
      </c>
      <c r="E22" s="12">
        <v>17356.16</v>
      </c>
      <c r="F22" s="10">
        <v>18044.080000000002</v>
      </c>
      <c r="G22" s="11">
        <v>-3.8124415320703625E-2</v>
      </c>
      <c r="H22" s="13">
        <v>18283.66</v>
      </c>
      <c r="I22" s="2">
        <v>18887.910000000003</v>
      </c>
      <c r="J22" s="3">
        <v>-3.1991363787735302E-2</v>
      </c>
    </row>
    <row r="23" spans="1:10" x14ac:dyDescent="0.25">
      <c r="A23" s="4" t="s">
        <v>454</v>
      </c>
      <c r="B23" s="12">
        <v>314.5</v>
      </c>
      <c r="C23" s="10">
        <v>115.5</v>
      </c>
      <c r="D23" s="11">
        <v>1.722943722943723</v>
      </c>
      <c r="E23" s="12">
        <v>10150.67</v>
      </c>
      <c r="F23" s="10">
        <v>6498</v>
      </c>
      <c r="G23" s="11">
        <v>0.56212219144352105</v>
      </c>
      <c r="H23" s="13">
        <v>10465.17</v>
      </c>
      <c r="I23" s="2">
        <v>6613.5</v>
      </c>
      <c r="J23" s="3">
        <v>0.58239510092991609</v>
      </c>
    </row>
    <row r="24" spans="1:10" x14ac:dyDescent="0.25">
      <c r="A24" s="4" t="s">
        <v>478</v>
      </c>
      <c r="B24" s="12">
        <v>290.76</v>
      </c>
      <c r="C24" s="10">
        <v>134.91999999999999</v>
      </c>
      <c r="D24" s="11">
        <v>1.1550548473169286</v>
      </c>
      <c r="E24" s="12">
        <v>10039.75</v>
      </c>
      <c r="F24" s="10">
        <v>10410.34</v>
      </c>
      <c r="G24" s="11">
        <v>-3.5598260959776543E-2</v>
      </c>
      <c r="H24" s="13">
        <v>10330.51</v>
      </c>
      <c r="I24" s="2">
        <v>10545.26</v>
      </c>
      <c r="J24" s="3">
        <v>-2.0364599829686511E-2</v>
      </c>
    </row>
    <row r="25" spans="1:10" x14ac:dyDescent="0.25">
      <c r="A25" s="4" t="s">
        <v>461</v>
      </c>
      <c r="B25" s="12">
        <v>196.92</v>
      </c>
      <c r="C25" s="10">
        <v>204.91000000000003</v>
      </c>
      <c r="D25" s="11">
        <v>-3.8992728514957962E-2</v>
      </c>
      <c r="E25" s="12">
        <v>7652.92</v>
      </c>
      <c r="F25" s="10">
        <v>10730.25</v>
      </c>
      <c r="G25" s="11">
        <v>-0.28679014934414387</v>
      </c>
      <c r="H25" s="13">
        <v>7849.84</v>
      </c>
      <c r="I25" s="2">
        <v>10935.16</v>
      </c>
      <c r="J25" s="3">
        <v>-0.2821467632846707</v>
      </c>
    </row>
    <row r="26" spans="1:10" x14ac:dyDescent="0.25">
      <c r="A26" s="4" t="s">
        <v>474</v>
      </c>
      <c r="B26" s="12">
        <v>171.67</v>
      </c>
      <c r="C26" s="10">
        <v>1.58</v>
      </c>
      <c r="D26" s="11">
        <v>107.65189873417719</v>
      </c>
      <c r="E26" s="12">
        <v>4762.75</v>
      </c>
      <c r="F26" s="10">
        <v>5589.92</v>
      </c>
      <c r="G26" s="11">
        <v>-0.14797528408277758</v>
      </c>
      <c r="H26" s="13">
        <v>4934.42</v>
      </c>
      <c r="I26" s="2">
        <v>5591.5</v>
      </c>
      <c r="J26" s="3">
        <v>-0.11751408387731377</v>
      </c>
    </row>
    <row r="27" spans="1:10" x14ac:dyDescent="0.25">
      <c r="A27" s="4" t="s">
        <v>503</v>
      </c>
      <c r="B27" s="12">
        <v>4.17</v>
      </c>
      <c r="C27" s="10">
        <v>0.57999999999999996</v>
      </c>
      <c r="D27" s="11">
        <v>6.1896551724137936</v>
      </c>
      <c r="E27" s="12">
        <v>2087.33</v>
      </c>
      <c r="F27" s="10">
        <v>2150.42</v>
      </c>
      <c r="G27" s="11">
        <v>-2.9338454813478364E-2</v>
      </c>
      <c r="H27" s="13">
        <v>2091.5</v>
      </c>
      <c r="I27" s="2">
        <v>2151</v>
      </c>
      <c r="J27" s="3">
        <v>-2.7661552766155277E-2</v>
      </c>
    </row>
    <row r="28" spans="1:10" x14ac:dyDescent="0.25">
      <c r="A28" s="4" t="s">
        <v>535</v>
      </c>
      <c r="B28" s="12">
        <v>25</v>
      </c>
      <c r="C28" s="10">
        <v>0.5</v>
      </c>
      <c r="D28" s="11">
        <v>49</v>
      </c>
      <c r="E28" s="12">
        <v>1788.09</v>
      </c>
      <c r="F28" s="10">
        <v>783.25</v>
      </c>
      <c r="G28" s="11">
        <v>1.2829109479731886</v>
      </c>
      <c r="H28" s="13">
        <v>1813.09</v>
      </c>
      <c r="I28" s="2">
        <v>783.75</v>
      </c>
      <c r="J28" s="3">
        <v>1.3133524720893142</v>
      </c>
    </row>
    <row r="29" spans="1:10" x14ac:dyDescent="0.25">
      <c r="A29" s="1" t="s">
        <v>109</v>
      </c>
      <c r="B29" s="12">
        <v>12817.39</v>
      </c>
      <c r="C29" s="10">
        <v>11546.05</v>
      </c>
      <c r="D29" s="11">
        <v>0.11011038407074283</v>
      </c>
      <c r="E29" s="12">
        <v>384041.77</v>
      </c>
      <c r="F29" s="10">
        <v>379639.55</v>
      </c>
      <c r="G29" s="11">
        <v>1.1595788689561161E-2</v>
      </c>
      <c r="H29" s="13">
        <v>396859.16000000003</v>
      </c>
      <c r="I29" s="2">
        <v>391185.6</v>
      </c>
      <c r="J29" s="3">
        <v>1.4503499106306715E-2</v>
      </c>
    </row>
    <row r="30" spans="1:10" x14ac:dyDescent="0.25">
      <c r="B30"/>
      <c r="C30"/>
      <c r="D30"/>
      <c r="E30"/>
      <c r="F30"/>
      <c r="G30"/>
      <c r="H30"/>
      <c r="I30"/>
    </row>
    <row r="31" spans="1:10" x14ac:dyDescent="0.25">
      <c r="B31"/>
      <c r="C31"/>
      <c r="D31"/>
      <c r="E31"/>
      <c r="F31"/>
      <c r="G31"/>
      <c r="H31"/>
      <c r="I31"/>
    </row>
    <row r="32" spans="1:10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  <row r="463" spans="2:9" x14ac:dyDescent="0.25">
      <c r="B463"/>
      <c r="C463"/>
      <c r="D463"/>
      <c r="E463"/>
      <c r="F463"/>
      <c r="G463"/>
      <c r="H463"/>
      <c r="I463"/>
    </row>
    <row r="464" spans="2:9" x14ac:dyDescent="0.25">
      <c r="B464"/>
      <c r="C464"/>
      <c r="D464"/>
      <c r="E464"/>
      <c r="F464"/>
      <c r="G464"/>
      <c r="H464"/>
      <c r="I464"/>
    </row>
    <row r="465" spans="2:9" x14ac:dyDescent="0.25">
      <c r="B465"/>
      <c r="C465"/>
      <c r="D465"/>
      <c r="E465"/>
      <c r="F465"/>
      <c r="G465"/>
      <c r="H465"/>
      <c r="I465"/>
    </row>
    <row r="466" spans="2:9" x14ac:dyDescent="0.25">
      <c r="B466"/>
      <c r="C466"/>
      <c r="D466"/>
      <c r="E466"/>
      <c r="F466"/>
      <c r="G466"/>
      <c r="H466"/>
      <c r="I466"/>
    </row>
    <row r="467" spans="2:9" x14ac:dyDescent="0.25">
      <c r="B467"/>
      <c r="C467"/>
      <c r="D467"/>
      <c r="E467"/>
      <c r="F467"/>
      <c r="G467"/>
      <c r="H467"/>
      <c r="I467"/>
    </row>
    <row r="468" spans="2:9" x14ac:dyDescent="0.25">
      <c r="B468"/>
      <c r="C468"/>
      <c r="D468"/>
      <c r="E468"/>
      <c r="F468"/>
      <c r="G468"/>
      <c r="H468"/>
      <c r="I468"/>
    </row>
    <row r="469" spans="2:9" x14ac:dyDescent="0.25">
      <c r="B469"/>
      <c r="C469"/>
      <c r="D469"/>
      <c r="E469"/>
      <c r="F469"/>
      <c r="G469"/>
      <c r="H469"/>
      <c r="I469"/>
    </row>
    <row r="470" spans="2:9" x14ac:dyDescent="0.25">
      <c r="B470"/>
      <c r="C470"/>
      <c r="D470"/>
      <c r="E470"/>
      <c r="F470"/>
      <c r="G470"/>
      <c r="H470"/>
      <c r="I470"/>
    </row>
    <row r="471" spans="2:9" x14ac:dyDescent="0.25">
      <c r="B471"/>
      <c r="C471"/>
      <c r="D471"/>
      <c r="E471"/>
      <c r="F471"/>
      <c r="G471"/>
      <c r="H471"/>
      <c r="I471"/>
    </row>
    <row r="472" spans="2:9" x14ac:dyDescent="0.25">
      <c r="B472"/>
      <c r="C472"/>
      <c r="D472"/>
      <c r="E472"/>
      <c r="F472"/>
      <c r="G472"/>
      <c r="H472"/>
      <c r="I472"/>
    </row>
    <row r="473" spans="2:9" x14ac:dyDescent="0.25">
      <c r="B473"/>
      <c r="C473"/>
      <c r="D473"/>
      <c r="E473"/>
      <c r="F473"/>
      <c r="G473"/>
      <c r="H473"/>
      <c r="I473"/>
    </row>
    <row r="474" spans="2:9" x14ac:dyDescent="0.25">
      <c r="B474"/>
      <c r="C474"/>
      <c r="D474"/>
      <c r="E474"/>
      <c r="F474"/>
      <c r="G474"/>
      <c r="H474"/>
      <c r="I474"/>
    </row>
    <row r="475" spans="2:9" x14ac:dyDescent="0.25">
      <c r="B475"/>
      <c r="C475"/>
      <c r="D475"/>
      <c r="E475"/>
      <c r="F475"/>
      <c r="G475"/>
      <c r="H475"/>
      <c r="I475"/>
    </row>
    <row r="476" spans="2:9" x14ac:dyDescent="0.25">
      <c r="B476"/>
      <c r="C476"/>
      <c r="D476"/>
      <c r="E476"/>
      <c r="F476"/>
      <c r="G476"/>
      <c r="H476"/>
      <c r="I476"/>
    </row>
    <row r="477" spans="2:9" x14ac:dyDescent="0.25">
      <c r="B477"/>
      <c r="C477"/>
      <c r="D477"/>
      <c r="E477"/>
      <c r="F477"/>
      <c r="G477"/>
      <c r="H477"/>
      <c r="I477"/>
    </row>
    <row r="478" spans="2:9" x14ac:dyDescent="0.25">
      <c r="B478"/>
      <c r="C478"/>
      <c r="D478"/>
      <c r="E478"/>
      <c r="F478"/>
      <c r="G478"/>
      <c r="H478"/>
      <c r="I478"/>
    </row>
    <row r="479" spans="2:9" x14ac:dyDescent="0.25">
      <c r="B479"/>
      <c r="C479"/>
      <c r="D479"/>
      <c r="E479"/>
      <c r="F479"/>
      <c r="G479"/>
      <c r="H479"/>
      <c r="I479"/>
    </row>
    <row r="480" spans="2:9" x14ac:dyDescent="0.25">
      <c r="B480"/>
      <c r="C480"/>
      <c r="D480"/>
      <c r="E480"/>
      <c r="F480"/>
      <c r="G480"/>
      <c r="H480"/>
      <c r="I480"/>
    </row>
    <row r="481" spans="2:9" x14ac:dyDescent="0.25">
      <c r="B481"/>
      <c r="C481"/>
      <c r="D481"/>
      <c r="E481"/>
      <c r="F481"/>
      <c r="G481"/>
      <c r="H481"/>
      <c r="I481"/>
    </row>
    <row r="482" spans="2:9" x14ac:dyDescent="0.25">
      <c r="B482"/>
      <c r="C482"/>
      <c r="D482"/>
      <c r="E482"/>
      <c r="F482"/>
      <c r="G482"/>
      <c r="H482"/>
      <c r="I482"/>
    </row>
    <row r="483" spans="2:9" x14ac:dyDescent="0.25">
      <c r="B483"/>
      <c r="C483"/>
      <c r="D483"/>
      <c r="E483"/>
      <c r="F483"/>
      <c r="G483"/>
      <c r="H483"/>
      <c r="I483"/>
    </row>
    <row r="484" spans="2:9" x14ac:dyDescent="0.25">
      <c r="B484"/>
      <c r="C484"/>
      <c r="D484"/>
      <c r="E484"/>
      <c r="F484"/>
      <c r="G484"/>
      <c r="H484"/>
      <c r="I484"/>
    </row>
    <row r="485" spans="2:9" x14ac:dyDescent="0.25">
      <c r="B485"/>
      <c r="C485"/>
      <c r="D485"/>
      <c r="E485"/>
      <c r="F485"/>
      <c r="G485"/>
      <c r="H485"/>
      <c r="I485"/>
    </row>
    <row r="486" spans="2:9" x14ac:dyDescent="0.25">
      <c r="B486"/>
      <c r="C486"/>
      <c r="D486"/>
      <c r="E486"/>
      <c r="F486"/>
      <c r="G486"/>
      <c r="H486"/>
      <c r="I486"/>
    </row>
    <row r="487" spans="2:9" x14ac:dyDescent="0.25">
      <c r="B487"/>
      <c r="C487"/>
      <c r="D487"/>
      <c r="E487"/>
      <c r="F487"/>
      <c r="G487"/>
      <c r="H487"/>
      <c r="I487"/>
    </row>
    <row r="488" spans="2:9" x14ac:dyDescent="0.25">
      <c r="B488"/>
      <c r="C488"/>
      <c r="D488"/>
      <c r="E488"/>
      <c r="F488"/>
      <c r="G488"/>
      <c r="H488"/>
      <c r="I488"/>
    </row>
    <row r="489" spans="2:9" x14ac:dyDescent="0.25">
      <c r="B489"/>
      <c r="C489"/>
      <c r="D489"/>
      <c r="E489"/>
      <c r="F489"/>
      <c r="G489"/>
      <c r="H489"/>
      <c r="I489"/>
    </row>
    <row r="490" spans="2:9" x14ac:dyDescent="0.25">
      <c r="B490"/>
      <c r="C490"/>
      <c r="D490"/>
      <c r="E490"/>
      <c r="F490"/>
      <c r="G490"/>
      <c r="H490"/>
      <c r="I490"/>
    </row>
    <row r="491" spans="2:9" x14ac:dyDescent="0.25">
      <c r="B491"/>
      <c r="C491"/>
      <c r="D491"/>
      <c r="E491"/>
      <c r="F491"/>
      <c r="G491"/>
      <c r="H491"/>
      <c r="I491"/>
    </row>
    <row r="492" spans="2:9" x14ac:dyDescent="0.25">
      <c r="B492"/>
      <c r="C492"/>
      <c r="D492"/>
      <c r="E492"/>
      <c r="F492"/>
      <c r="G492"/>
      <c r="H492"/>
      <c r="I492"/>
    </row>
    <row r="493" spans="2:9" x14ac:dyDescent="0.25">
      <c r="B493"/>
      <c r="C493"/>
      <c r="D493"/>
      <c r="E493"/>
      <c r="F493"/>
      <c r="G493"/>
      <c r="H493"/>
      <c r="I493"/>
    </row>
    <row r="494" spans="2:9" x14ac:dyDescent="0.25">
      <c r="B494"/>
      <c r="C494"/>
      <c r="D494"/>
      <c r="E494"/>
      <c r="F494"/>
      <c r="G494"/>
      <c r="H494"/>
      <c r="I494"/>
    </row>
    <row r="495" spans="2:9" x14ac:dyDescent="0.25">
      <c r="B495"/>
      <c r="C495"/>
      <c r="D495"/>
      <c r="E495"/>
      <c r="F495"/>
      <c r="G495"/>
      <c r="H495"/>
      <c r="I495"/>
    </row>
    <row r="496" spans="2:9" x14ac:dyDescent="0.25">
      <c r="B496"/>
      <c r="C496"/>
      <c r="D496"/>
      <c r="E496"/>
      <c r="F496"/>
      <c r="G496"/>
      <c r="H496"/>
      <c r="I496"/>
    </row>
    <row r="497" spans="2:9" x14ac:dyDescent="0.25">
      <c r="B497"/>
      <c r="C497"/>
      <c r="D497"/>
      <c r="E497"/>
      <c r="F497"/>
      <c r="G497"/>
      <c r="H497"/>
      <c r="I497"/>
    </row>
    <row r="498" spans="2:9" x14ac:dyDescent="0.25">
      <c r="B498"/>
      <c r="C498"/>
      <c r="D498"/>
      <c r="E498"/>
      <c r="F498"/>
      <c r="G498"/>
      <c r="H498"/>
      <c r="I498"/>
    </row>
    <row r="499" spans="2:9" x14ac:dyDescent="0.25">
      <c r="B499"/>
      <c r="C499"/>
      <c r="D499"/>
      <c r="E499"/>
      <c r="F499"/>
      <c r="G499"/>
      <c r="H499"/>
      <c r="I499"/>
    </row>
    <row r="500" spans="2:9" x14ac:dyDescent="0.25">
      <c r="B500"/>
      <c r="C500"/>
      <c r="D500"/>
      <c r="E500"/>
      <c r="F500"/>
      <c r="G500"/>
      <c r="H500"/>
      <c r="I500"/>
    </row>
    <row r="501" spans="2:9" x14ac:dyDescent="0.25">
      <c r="B501"/>
      <c r="C501"/>
      <c r="D501"/>
      <c r="E501"/>
      <c r="F501"/>
      <c r="G501"/>
      <c r="H501"/>
      <c r="I501"/>
    </row>
    <row r="502" spans="2:9" x14ac:dyDescent="0.25">
      <c r="B502"/>
      <c r="C502"/>
      <c r="D502"/>
      <c r="E502"/>
      <c r="F502"/>
      <c r="G502"/>
      <c r="H502"/>
      <c r="I502"/>
    </row>
    <row r="503" spans="2:9" x14ac:dyDescent="0.25">
      <c r="B503"/>
      <c r="C503"/>
      <c r="D503"/>
      <c r="E503"/>
      <c r="F503"/>
      <c r="G503"/>
      <c r="H503"/>
      <c r="I503"/>
    </row>
    <row r="504" spans="2:9" x14ac:dyDescent="0.25">
      <c r="B504"/>
      <c r="C504"/>
      <c r="D504"/>
      <c r="E504"/>
      <c r="F504"/>
      <c r="G504"/>
      <c r="H504"/>
      <c r="I504"/>
    </row>
    <row r="505" spans="2:9" x14ac:dyDescent="0.25">
      <c r="B505"/>
      <c r="C505"/>
      <c r="D505"/>
      <c r="E505"/>
      <c r="F505"/>
      <c r="G505"/>
      <c r="H505"/>
      <c r="I505"/>
    </row>
    <row r="506" spans="2:9" x14ac:dyDescent="0.25">
      <c r="B506"/>
      <c r="C506"/>
      <c r="D506"/>
      <c r="E506"/>
      <c r="F506"/>
      <c r="G506"/>
      <c r="H506"/>
      <c r="I506"/>
    </row>
    <row r="507" spans="2:9" x14ac:dyDescent="0.25">
      <c r="B507"/>
      <c r="C507"/>
      <c r="D507"/>
      <c r="E507"/>
      <c r="F507"/>
      <c r="G507"/>
      <c r="H507"/>
      <c r="I507"/>
    </row>
    <row r="508" spans="2:9" x14ac:dyDescent="0.25">
      <c r="B508"/>
      <c r="C508"/>
      <c r="D508"/>
      <c r="E508"/>
      <c r="F508"/>
      <c r="G508"/>
      <c r="H508"/>
      <c r="I508"/>
    </row>
    <row r="509" spans="2:9" x14ac:dyDescent="0.25">
      <c r="B509"/>
      <c r="C509"/>
      <c r="D509"/>
      <c r="E509"/>
      <c r="F509"/>
      <c r="G509"/>
      <c r="H509"/>
      <c r="I509"/>
    </row>
    <row r="510" spans="2:9" x14ac:dyDescent="0.25">
      <c r="B510"/>
      <c r="C510"/>
      <c r="D510"/>
      <c r="E510"/>
      <c r="F510"/>
      <c r="G510"/>
      <c r="H510"/>
      <c r="I510"/>
    </row>
    <row r="511" spans="2:9" x14ac:dyDescent="0.25">
      <c r="B511"/>
      <c r="C511"/>
      <c r="D511"/>
      <c r="E511"/>
      <c r="F511"/>
      <c r="G511"/>
      <c r="H511"/>
      <c r="I511"/>
    </row>
    <row r="512" spans="2:9" x14ac:dyDescent="0.25">
      <c r="B512"/>
      <c r="C512"/>
      <c r="D512"/>
      <c r="E512"/>
      <c r="F512"/>
      <c r="G512"/>
      <c r="H512"/>
      <c r="I512"/>
    </row>
    <row r="513" spans="2:9" x14ac:dyDescent="0.25">
      <c r="B513"/>
      <c r="C513"/>
      <c r="D513"/>
      <c r="E513"/>
      <c r="F513"/>
      <c r="G513"/>
      <c r="H513"/>
      <c r="I513"/>
    </row>
    <row r="514" spans="2:9" x14ac:dyDescent="0.25">
      <c r="B514"/>
      <c r="C514"/>
      <c r="D514"/>
      <c r="E514"/>
      <c r="F514"/>
      <c r="G514"/>
      <c r="H514"/>
      <c r="I514"/>
    </row>
    <row r="515" spans="2:9" x14ac:dyDescent="0.25">
      <c r="B515"/>
      <c r="C515"/>
      <c r="D515"/>
      <c r="E515"/>
      <c r="F515"/>
      <c r="G515"/>
      <c r="H515"/>
      <c r="I515"/>
    </row>
    <row r="516" spans="2:9" x14ac:dyDescent="0.25">
      <c r="B516"/>
      <c r="C516"/>
      <c r="D516"/>
      <c r="E516"/>
      <c r="F516"/>
      <c r="G516"/>
      <c r="H516"/>
      <c r="I516"/>
    </row>
    <row r="517" spans="2:9" x14ac:dyDescent="0.25">
      <c r="B517"/>
      <c r="C517"/>
      <c r="D517"/>
      <c r="E517"/>
      <c r="F517"/>
      <c r="G517"/>
      <c r="H517"/>
      <c r="I517"/>
    </row>
    <row r="518" spans="2:9" x14ac:dyDescent="0.25">
      <c r="B518"/>
      <c r="C518"/>
      <c r="D518"/>
      <c r="E518"/>
      <c r="F518"/>
      <c r="G518"/>
      <c r="H518"/>
      <c r="I518"/>
    </row>
    <row r="519" spans="2:9" x14ac:dyDescent="0.25">
      <c r="B519"/>
      <c r="C519"/>
      <c r="D519"/>
      <c r="E519"/>
      <c r="F519"/>
      <c r="G519"/>
      <c r="H519"/>
      <c r="I519"/>
    </row>
    <row r="520" spans="2:9" x14ac:dyDescent="0.25">
      <c r="B520"/>
      <c r="C520"/>
      <c r="D520"/>
      <c r="E520"/>
      <c r="F520"/>
      <c r="G520"/>
      <c r="H520"/>
      <c r="I520"/>
    </row>
    <row r="521" spans="2:9" x14ac:dyDescent="0.25">
      <c r="B521"/>
      <c r="C521"/>
      <c r="D521"/>
      <c r="E521"/>
      <c r="F521"/>
      <c r="G521"/>
      <c r="H521"/>
      <c r="I521"/>
    </row>
    <row r="522" spans="2:9" x14ac:dyDescent="0.25">
      <c r="B522"/>
      <c r="C522"/>
      <c r="D522"/>
      <c r="E522"/>
      <c r="F522"/>
      <c r="G522"/>
      <c r="H522"/>
      <c r="I522"/>
    </row>
    <row r="523" spans="2:9" x14ac:dyDescent="0.25">
      <c r="B523"/>
      <c r="C523"/>
      <c r="D523"/>
      <c r="E523"/>
      <c r="F523"/>
      <c r="G523"/>
      <c r="H523"/>
      <c r="I523"/>
    </row>
    <row r="524" spans="2:9" x14ac:dyDescent="0.25">
      <c r="B524"/>
      <c r="C524"/>
      <c r="D524"/>
      <c r="E524"/>
      <c r="F524"/>
      <c r="G524"/>
      <c r="H524"/>
      <c r="I524"/>
    </row>
    <row r="525" spans="2:9" x14ac:dyDescent="0.25">
      <c r="B525"/>
      <c r="C525"/>
      <c r="D525"/>
      <c r="E525"/>
      <c r="F525"/>
      <c r="G525"/>
      <c r="H525"/>
      <c r="I525"/>
    </row>
    <row r="526" spans="2:9" x14ac:dyDescent="0.25">
      <c r="B526"/>
      <c r="C526"/>
      <c r="D526"/>
      <c r="E526"/>
      <c r="F526"/>
      <c r="G526"/>
      <c r="H526"/>
      <c r="I526"/>
    </row>
    <row r="527" spans="2:9" x14ac:dyDescent="0.25">
      <c r="B527"/>
      <c r="C527"/>
      <c r="D527"/>
      <c r="E527"/>
      <c r="F527"/>
      <c r="G527"/>
      <c r="H527"/>
      <c r="I527"/>
    </row>
    <row r="528" spans="2:9" x14ac:dyDescent="0.25">
      <c r="B528"/>
      <c r="C528"/>
      <c r="D528"/>
      <c r="E528"/>
      <c r="F528"/>
      <c r="G528"/>
      <c r="H528"/>
      <c r="I528"/>
    </row>
    <row r="529" spans="2:9" x14ac:dyDescent="0.25">
      <c r="B529"/>
      <c r="C529"/>
      <c r="D529"/>
      <c r="E529"/>
      <c r="F529"/>
      <c r="G529"/>
      <c r="H529"/>
      <c r="I529"/>
    </row>
    <row r="530" spans="2:9" x14ac:dyDescent="0.25">
      <c r="B530"/>
      <c r="C530"/>
      <c r="D530"/>
      <c r="E530"/>
      <c r="F530"/>
      <c r="G530"/>
      <c r="H530"/>
      <c r="I530"/>
    </row>
    <row r="531" spans="2:9" x14ac:dyDescent="0.25">
      <c r="B531"/>
      <c r="C531"/>
      <c r="D531"/>
      <c r="E531"/>
      <c r="F531"/>
      <c r="G531"/>
      <c r="H531"/>
      <c r="I531"/>
    </row>
    <row r="532" spans="2:9" x14ac:dyDescent="0.25">
      <c r="B532"/>
      <c r="C532"/>
      <c r="D532"/>
      <c r="E532"/>
      <c r="F532"/>
      <c r="G532"/>
      <c r="H532"/>
      <c r="I532"/>
    </row>
    <row r="533" spans="2:9" x14ac:dyDescent="0.25">
      <c r="B533"/>
      <c r="C533"/>
      <c r="D533"/>
      <c r="E533"/>
      <c r="F533"/>
      <c r="G533"/>
      <c r="H533"/>
      <c r="I533"/>
    </row>
    <row r="534" spans="2:9" x14ac:dyDescent="0.25">
      <c r="B534"/>
      <c r="C534"/>
      <c r="D534"/>
      <c r="E534"/>
      <c r="F534"/>
      <c r="G534"/>
      <c r="H534"/>
      <c r="I534"/>
    </row>
    <row r="535" spans="2:9" x14ac:dyDescent="0.25">
      <c r="B535"/>
      <c r="C535"/>
      <c r="D535"/>
      <c r="E535"/>
      <c r="F535"/>
      <c r="G535"/>
      <c r="H535"/>
      <c r="I535"/>
    </row>
    <row r="536" spans="2:9" x14ac:dyDescent="0.25">
      <c r="B536"/>
      <c r="C536"/>
      <c r="D536"/>
      <c r="E536"/>
      <c r="F536"/>
      <c r="G536"/>
      <c r="H536"/>
      <c r="I536"/>
    </row>
    <row r="537" spans="2:9" x14ac:dyDescent="0.25">
      <c r="B537"/>
      <c r="C537"/>
      <c r="D537"/>
      <c r="E537"/>
      <c r="F537"/>
      <c r="G537"/>
      <c r="H537"/>
      <c r="I537"/>
    </row>
    <row r="538" spans="2:9" x14ac:dyDescent="0.25">
      <c r="B538"/>
      <c r="C538"/>
      <c r="D538"/>
      <c r="E538"/>
      <c r="F538"/>
      <c r="G538"/>
      <c r="H538"/>
      <c r="I538"/>
    </row>
    <row r="539" spans="2:9" x14ac:dyDescent="0.25">
      <c r="B539"/>
      <c r="C539"/>
      <c r="D539"/>
      <c r="E539"/>
      <c r="F539"/>
      <c r="G539"/>
      <c r="H539"/>
      <c r="I539"/>
    </row>
    <row r="540" spans="2:9" x14ac:dyDescent="0.25">
      <c r="B540"/>
      <c r="C540"/>
      <c r="D540"/>
      <c r="E540"/>
      <c r="F540"/>
      <c r="G540"/>
      <c r="H540"/>
      <c r="I540"/>
    </row>
    <row r="541" spans="2:9" x14ac:dyDescent="0.25">
      <c r="B541"/>
      <c r="C541"/>
      <c r="D541"/>
      <c r="E541"/>
      <c r="F541"/>
      <c r="G541"/>
      <c r="H541"/>
      <c r="I541"/>
    </row>
    <row r="542" spans="2:9" x14ac:dyDescent="0.25">
      <c r="B542"/>
      <c r="C542"/>
      <c r="D542"/>
      <c r="E542"/>
      <c r="F542"/>
      <c r="G542"/>
      <c r="H542"/>
      <c r="I542"/>
    </row>
    <row r="543" spans="2:9" x14ac:dyDescent="0.25">
      <c r="B543"/>
      <c r="C543"/>
      <c r="D543"/>
      <c r="E543"/>
      <c r="F543"/>
      <c r="G543"/>
      <c r="H543"/>
      <c r="I543"/>
    </row>
    <row r="544" spans="2:9" x14ac:dyDescent="0.25">
      <c r="B544"/>
      <c r="C544"/>
      <c r="D544"/>
      <c r="E544"/>
      <c r="F544"/>
      <c r="G544"/>
      <c r="H544"/>
      <c r="I544"/>
    </row>
    <row r="545" spans="2:9" x14ac:dyDescent="0.25">
      <c r="B545"/>
      <c r="C545"/>
      <c r="D545"/>
      <c r="E545"/>
      <c r="F545"/>
      <c r="G545"/>
      <c r="H545"/>
      <c r="I545"/>
    </row>
    <row r="546" spans="2:9" x14ac:dyDescent="0.25">
      <c r="B546"/>
      <c r="C546"/>
      <c r="D546"/>
      <c r="E546"/>
      <c r="F546"/>
      <c r="G546"/>
      <c r="H546"/>
      <c r="I546"/>
    </row>
    <row r="547" spans="2:9" x14ac:dyDescent="0.25">
      <c r="B547"/>
      <c r="C547"/>
      <c r="D547"/>
      <c r="E547"/>
      <c r="F547"/>
      <c r="G547"/>
      <c r="H547"/>
      <c r="I547"/>
    </row>
    <row r="548" spans="2:9" x14ac:dyDescent="0.25">
      <c r="B548"/>
      <c r="C548"/>
      <c r="D548"/>
      <c r="E548"/>
      <c r="F548"/>
      <c r="G548"/>
      <c r="H548"/>
      <c r="I548"/>
    </row>
    <row r="549" spans="2:9" x14ac:dyDescent="0.25">
      <c r="B549"/>
      <c r="C549"/>
      <c r="D549"/>
      <c r="E549"/>
      <c r="F549"/>
      <c r="G549"/>
      <c r="H549"/>
      <c r="I549"/>
    </row>
    <row r="550" spans="2:9" x14ac:dyDescent="0.25">
      <c r="B550"/>
      <c r="C550"/>
      <c r="D550"/>
      <c r="E550"/>
      <c r="F550"/>
      <c r="G550"/>
      <c r="H550"/>
      <c r="I550"/>
    </row>
    <row r="551" spans="2:9" x14ac:dyDescent="0.25">
      <c r="B551"/>
      <c r="C551"/>
      <c r="D551"/>
      <c r="E551"/>
      <c r="F551"/>
      <c r="G551"/>
      <c r="H551"/>
      <c r="I551"/>
    </row>
    <row r="552" spans="2:9" x14ac:dyDescent="0.25">
      <c r="B552"/>
      <c r="C552"/>
      <c r="D552"/>
      <c r="E552"/>
      <c r="F552"/>
      <c r="G552"/>
      <c r="H552"/>
      <c r="I552"/>
    </row>
    <row r="553" spans="2:9" x14ac:dyDescent="0.25">
      <c r="B553"/>
      <c r="C553"/>
      <c r="D553"/>
      <c r="E553"/>
      <c r="F553"/>
      <c r="G553"/>
      <c r="H553"/>
      <c r="I553"/>
    </row>
    <row r="554" spans="2:9" x14ac:dyDescent="0.25">
      <c r="B554"/>
      <c r="C554"/>
      <c r="D554"/>
      <c r="E554"/>
      <c r="F554"/>
      <c r="G554"/>
      <c r="H554"/>
      <c r="I554"/>
    </row>
    <row r="555" spans="2:9" x14ac:dyDescent="0.25">
      <c r="B555"/>
      <c r="C555"/>
      <c r="D555"/>
      <c r="E555"/>
      <c r="F555"/>
      <c r="G555"/>
      <c r="H555"/>
      <c r="I555"/>
    </row>
    <row r="556" spans="2:9" x14ac:dyDescent="0.25">
      <c r="B556"/>
      <c r="C556"/>
      <c r="D556"/>
      <c r="E556"/>
      <c r="F556"/>
      <c r="G556"/>
      <c r="H556"/>
      <c r="I556"/>
    </row>
    <row r="557" spans="2:9" x14ac:dyDescent="0.25">
      <c r="B557"/>
      <c r="C557"/>
      <c r="D557"/>
      <c r="E557"/>
      <c r="F557"/>
      <c r="G557"/>
      <c r="H557"/>
      <c r="I557"/>
    </row>
    <row r="558" spans="2:9" x14ac:dyDescent="0.25">
      <c r="B558"/>
      <c r="C558"/>
      <c r="D558"/>
      <c r="E558"/>
      <c r="F558"/>
      <c r="G558"/>
      <c r="H558"/>
      <c r="I558"/>
    </row>
    <row r="559" spans="2:9" x14ac:dyDescent="0.25">
      <c r="B559"/>
      <c r="C559"/>
      <c r="D559"/>
      <c r="E559"/>
      <c r="F559"/>
      <c r="G559"/>
      <c r="H559"/>
      <c r="I559"/>
    </row>
    <row r="560" spans="2:9" x14ac:dyDescent="0.25">
      <c r="B560"/>
      <c r="C560"/>
      <c r="D560"/>
      <c r="E560"/>
      <c r="F560"/>
      <c r="G560"/>
      <c r="H560"/>
      <c r="I560"/>
    </row>
    <row r="561" spans="2:9" x14ac:dyDescent="0.25">
      <c r="B561"/>
      <c r="C561"/>
      <c r="D561"/>
      <c r="E561"/>
      <c r="F561"/>
      <c r="G561"/>
      <c r="H561"/>
      <c r="I561"/>
    </row>
    <row r="562" spans="2:9" x14ac:dyDescent="0.25">
      <c r="B562"/>
      <c r="C562"/>
      <c r="D562"/>
      <c r="E562"/>
      <c r="F562"/>
      <c r="G562"/>
      <c r="H562"/>
      <c r="I562"/>
    </row>
    <row r="563" spans="2:9" x14ac:dyDescent="0.25">
      <c r="B563"/>
      <c r="C563"/>
      <c r="D563"/>
      <c r="E563"/>
      <c r="F563"/>
      <c r="G563"/>
      <c r="H563"/>
      <c r="I563"/>
    </row>
    <row r="564" spans="2:9" x14ac:dyDescent="0.25">
      <c r="B564"/>
      <c r="C564"/>
      <c r="D564"/>
      <c r="E564"/>
      <c r="F564"/>
      <c r="G564"/>
      <c r="H564"/>
      <c r="I564"/>
    </row>
    <row r="565" spans="2:9" x14ac:dyDescent="0.25">
      <c r="B565"/>
      <c r="C565"/>
      <c r="D565"/>
      <c r="E565"/>
      <c r="F565"/>
      <c r="G565"/>
      <c r="H565"/>
      <c r="I565"/>
    </row>
    <row r="566" spans="2:9" x14ac:dyDescent="0.25">
      <c r="B566"/>
      <c r="C566"/>
      <c r="D566"/>
      <c r="E566"/>
      <c r="F566"/>
      <c r="G566"/>
      <c r="H566"/>
      <c r="I566"/>
    </row>
    <row r="567" spans="2:9" x14ac:dyDescent="0.25">
      <c r="B567"/>
      <c r="C567"/>
      <c r="D567"/>
      <c r="E567"/>
      <c r="F567"/>
      <c r="G567"/>
      <c r="H567"/>
      <c r="I567"/>
    </row>
    <row r="568" spans="2:9" x14ac:dyDescent="0.25">
      <c r="B568"/>
      <c r="C568"/>
      <c r="D568"/>
      <c r="E568"/>
      <c r="F568"/>
      <c r="G568"/>
      <c r="H568"/>
      <c r="I568"/>
    </row>
    <row r="569" spans="2:9" x14ac:dyDescent="0.25">
      <c r="B569"/>
      <c r="C569"/>
      <c r="D569"/>
      <c r="E569"/>
      <c r="F569"/>
      <c r="G569"/>
      <c r="H569"/>
      <c r="I569"/>
    </row>
    <row r="570" spans="2:9" x14ac:dyDescent="0.25">
      <c r="B570"/>
      <c r="C570"/>
      <c r="D570"/>
      <c r="E570"/>
      <c r="F570"/>
      <c r="G570"/>
      <c r="H570"/>
      <c r="I570"/>
    </row>
    <row r="571" spans="2:9" x14ac:dyDescent="0.25">
      <c r="B571"/>
      <c r="C571"/>
      <c r="D571"/>
      <c r="E571"/>
      <c r="F571"/>
      <c r="G571"/>
      <c r="H571"/>
      <c r="I571"/>
    </row>
    <row r="572" spans="2:9" x14ac:dyDescent="0.25">
      <c r="B572"/>
      <c r="C572"/>
      <c r="D572"/>
      <c r="E572"/>
      <c r="F572"/>
      <c r="G572"/>
      <c r="H572"/>
      <c r="I572"/>
    </row>
    <row r="573" spans="2:9" x14ac:dyDescent="0.25">
      <c r="B573"/>
      <c r="C573"/>
      <c r="D573"/>
      <c r="E573"/>
      <c r="F573"/>
      <c r="G573"/>
      <c r="H573"/>
      <c r="I573"/>
    </row>
    <row r="574" spans="2:9" x14ac:dyDescent="0.25">
      <c r="B574"/>
      <c r="C574"/>
      <c r="D574"/>
      <c r="E574"/>
      <c r="F574"/>
      <c r="G574"/>
      <c r="H574"/>
      <c r="I574"/>
    </row>
    <row r="575" spans="2:9" x14ac:dyDescent="0.25">
      <c r="B575"/>
      <c r="C575"/>
      <c r="D575"/>
      <c r="E575"/>
      <c r="F575"/>
      <c r="G575"/>
      <c r="H575"/>
      <c r="I575"/>
    </row>
    <row r="576" spans="2:9" x14ac:dyDescent="0.25">
      <c r="B576"/>
      <c r="C576"/>
      <c r="D576"/>
      <c r="E576"/>
      <c r="F576"/>
      <c r="G576"/>
      <c r="H576"/>
      <c r="I576"/>
    </row>
    <row r="577" spans="2:9" x14ac:dyDescent="0.25">
      <c r="B577"/>
      <c r="C577"/>
      <c r="D577"/>
      <c r="E577"/>
      <c r="F577"/>
      <c r="G577"/>
      <c r="H577"/>
      <c r="I577"/>
    </row>
    <row r="578" spans="2:9" x14ac:dyDescent="0.25">
      <c r="B578"/>
      <c r="C578"/>
      <c r="D578"/>
      <c r="E578"/>
      <c r="F578"/>
      <c r="G578"/>
      <c r="H578"/>
      <c r="I578"/>
    </row>
    <row r="579" spans="2:9" x14ac:dyDescent="0.25">
      <c r="B579"/>
      <c r="C579"/>
      <c r="D579"/>
      <c r="E579"/>
      <c r="F579"/>
      <c r="G579"/>
      <c r="H579"/>
      <c r="I579"/>
    </row>
    <row r="580" spans="2:9" x14ac:dyDescent="0.25">
      <c r="B580"/>
      <c r="C580"/>
      <c r="D580"/>
      <c r="E580"/>
      <c r="F580"/>
      <c r="G580"/>
      <c r="H580"/>
      <c r="I580"/>
    </row>
    <row r="581" spans="2:9" x14ac:dyDescent="0.25">
      <c r="B581"/>
      <c r="C581"/>
      <c r="D581"/>
      <c r="E581"/>
      <c r="F581"/>
      <c r="G581"/>
      <c r="H581"/>
      <c r="I581"/>
    </row>
    <row r="582" spans="2:9" x14ac:dyDescent="0.25">
      <c r="B582"/>
      <c r="C582"/>
      <c r="D582"/>
      <c r="E582"/>
      <c r="F582"/>
      <c r="G582"/>
      <c r="H582"/>
      <c r="I582"/>
    </row>
    <row r="583" spans="2:9" x14ac:dyDescent="0.25">
      <c r="B583"/>
      <c r="C583"/>
      <c r="D583"/>
      <c r="E583"/>
      <c r="F583"/>
      <c r="G583"/>
      <c r="H583"/>
      <c r="I583"/>
    </row>
    <row r="584" spans="2:9" x14ac:dyDescent="0.25">
      <c r="B584"/>
      <c r="C584"/>
      <c r="D584"/>
      <c r="E584"/>
      <c r="F584"/>
      <c r="G584"/>
      <c r="H584"/>
      <c r="I584"/>
    </row>
    <row r="585" spans="2:9" x14ac:dyDescent="0.25">
      <c r="B585"/>
      <c r="C585"/>
      <c r="D585"/>
      <c r="E585"/>
      <c r="F585"/>
      <c r="G585"/>
      <c r="H585"/>
      <c r="I585"/>
    </row>
    <row r="586" spans="2:9" x14ac:dyDescent="0.25">
      <c r="B586"/>
      <c r="C586"/>
      <c r="D586"/>
      <c r="E586"/>
      <c r="F586"/>
      <c r="G586"/>
      <c r="H586"/>
      <c r="I586"/>
    </row>
    <row r="587" spans="2:9" x14ac:dyDescent="0.25">
      <c r="B587"/>
      <c r="C587"/>
      <c r="D587"/>
      <c r="E587"/>
      <c r="F587"/>
      <c r="G587"/>
      <c r="H587"/>
      <c r="I587"/>
    </row>
    <row r="588" spans="2:9" x14ac:dyDescent="0.25">
      <c r="B588"/>
      <c r="C588"/>
      <c r="D588"/>
      <c r="E588"/>
      <c r="F588"/>
      <c r="G588"/>
      <c r="H588"/>
      <c r="I588"/>
    </row>
    <row r="589" spans="2:9" x14ac:dyDescent="0.25">
      <c r="B589"/>
      <c r="C589"/>
      <c r="D589"/>
      <c r="E589"/>
      <c r="F589"/>
      <c r="G589"/>
      <c r="H589"/>
      <c r="I589"/>
    </row>
    <row r="590" spans="2:9" x14ac:dyDescent="0.25">
      <c r="B590"/>
      <c r="C590"/>
      <c r="D590"/>
      <c r="E590"/>
      <c r="F590"/>
      <c r="G590"/>
      <c r="H590"/>
      <c r="I590"/>
    </row>
    <row r="591" spans="2:9" x14ac:dyDescent="0.25">
      <c r="B591"/>
      <c r="C591"/>
      <c r="D591"/>
      <c r="E591"/>
      <c r="F591"/>
      <c r="G591"/>
      <c r="H591"/>
      <c r="I591"/>
    </row>
    <row r="592" spans="2:9" x14ac:dyDescent="0.25">
      <c r="B592"/>
      <c r="C592"/>
      <c r="D592"/>
      <c r="E592"/>
      <c r="F592"/>
      <c r="G592"/>
      <c r="H592"/>
      <c r="I592"/>
    </row>
    <row r="593" spans="2:9" x14ac:dyDescent="0.25">
      <c r="B593"/>
      <c r="C593"/>
      <c r="D593"/>
      <c r="E593"/>
      <c r="F593"/>
      <c r="G593"/>
      <c r="H593"/>
      <c r="I593"/>
    </row>
    <row r="594" spans="2:9" x14ac:dyDescent="0.25">
      <c r="B594"/>
      <c r="C594"/>
      <c r="D594"/>
      <c r="E594"/>
      <c r="F594"/>
      <c r="G594"/>
      <c r="H594"/>
      <c r="I594"/>
    </row>
    <row r="595" spans="2:9" x14ac:dyDescent="0.25">
      <c r="B595"/>
      <c r="C595"/>
      <c r="D595"/>
      <c r="E595"/>
      <c r="F595"/>
      <c r="G595"/>
      <c r="H595"/>
      <c r="I595"/>
    </row>
    <row r="596" spans="2:9" x14ac:dyDescent="0.25">
      <c r="B596"/>
      <c r="C596"/>
      <c r="D596"/>
      <c r="E596"/>
      <c r="F596"/>
      <c r="G596"/>
      <c r="H596"/>
      <c r="I596"/>
    </row>
    <row r="597" spans="2:9" x14ac:dyDescent="0.25">
      <c r="B597"/>
      <c r="C597"/>
      <c r="D597"/>
      <c r="E597"/>
      <c r="F597"/>
      <c r="G597"/>
      <c r="H597"/>
      <c r="I597"/>
    </row>
    <row r="598" spans="2:9" x14ac:dyDescent="0.25">
      <c r="B598"/>
      <c r="C598"/>
      <c r="D598"/>
      <c r="E598"/>
      <c r="F598"/>
      <c r="G598"/>
      <c r="H598"/>
      <c r="I598"/>
    </row>
    <row r="599" spans="2:9" x14ac:dyDescent="0.25">
      <c r="B599"/>
      <c r="C599"/>
      <c r="D599"/>
      <c r="E599"/>
      <c r="F599"/>
      <c r="G599"/>
      <c r="H599"/>
      <c r="I599"/>
    </row>
    <row r="600" spans="2:9" x14ac:dyDescent="0.25">
      <c r="B600"/>
      <c r="C600"/>
      <c r="D600"/>
      <c r="E600"/>
      <c r="F600"/>
      <c r="G600"/>
      <c r="H600"/>
      <c r="I600"/>
    </row>
    <row r="601" spans="2:9" x14ac:dyDescent="0.25">
      <c r="B601"/>
      <c r="C601"/>
      <c r="D601"/>
      <c r="E601"/>
      <c r="F601"/>
      <c r="G601"/>
      <c r="H601"/>
      <c r="I601"/>
    </row>
    <row r="602" spans="2:9" x14ac:dyDescent="0.25">
      <c r="B602"/>
      <c r="C602"/>
      <c r="D602"/>
      <c r="E602"/>
      <c r="F602"/>
      <c r="G602"/>
      <c r="H602"/>
      <c r="I602"/>
    </row>
    <row r="603" spans="2:9" x14ac:dyDescent="0.25">
      <c r="B603"/>
      <c r="C603"/>
      <c r="D603"/>
      <c r="E603"/>
      <c r="F603"/>
      <c r="G603"/>
      <c r="H603"/>
      <c r="I603"/>
    </row>
    <row r="604" spans="2:9" x14ac:dyDescent="0.25">
      <c r="B604"/>
      <c r="C604"/>
      <c r="D604"/>
      <c r="E604"/>
      <c r="F604"/>
      <c r="G604"/>
      <c r="H604"/>
      <c r="I604"/>
    </row>
  </sheetData>
  <conditionalFormatting sqref="E1:E3 E1167:E1048576">
    <cfRule type="cellIs" dxfId="32" priority="2" operator="lessThan">
      <formula>0</formula>
    </cfRule>
  </conditionalFormatting>
  <conditionalFormatting pivot="1" sqref="D7:D29 G7:G29 J7:J29">
    <cfRule type="cellIs" dxfId="31" priority="1" operator="lessThan">
      <formula>0</formula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scale="98" orientation="portrait" r:id="rId2"/>
  <headerFooter>
    <oddHeader>&amp;C&amp;"Calibri,Bold"&amp;14Rose Counter Sales Summary by Channel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4"/>
  <sheetViews>
    <sheetView showGridLines="0" workbookViewId="0">
      <selection activeCell="O22" sqref="O22"/>
    </sheetView>
  </sheetViews>
  <sheetFormatPr defaultRowHeight="15" x14ac:dyDescent="0.25"/>
  <cols>
    <col min="1" max="1" width="43.140625" customWidth="1"/>
    <col min="2" max="2" width="16.28515625" style="6" customWidth="1"/>
    <col min="3" max="3" width="10.5703125" style="6" customWidth="1"/>
    <col min="4" max="4" width="10.42578125" style="6" customWidth="1"/>
    <col min="5" max="5" width="9.140625" style="6" customWidth="1"/>
    <col min="6" max="6" width="11" style="6" customWidth="1"/>
    <col min="7" max="7" width="10.5703125" style="6" customWidth="1"/>
    <col min="8" max="8" width="10.42578125" style="6" bestFit="1" customWidth="1"/>
    <col min="9" max="9" width="7.14062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B1"/>
    </row>
    <row r="2" spans="1:13" x14ac:dyDescent="0.25">
      <c r="A2" s="5" t="s">
        <v>5</v>
      </c>
      <c r="B2" t="s">
        <v>22</v>
      </c>
    </row>
    <row r="3" spans="1:13" x14ac:dyDescent="0.25">
      <c r="A3" s="5" t="s">
        <v>6</v>
      </c>
      <c r="B3" t="s">
        <v>708</v>
      </c>
    </row>
    <row r="4" spans="1:13" x14ac:dyDescent="0.25">
      <c r="B4"/>
      <c r="C4"/>
      <c r="D4"/>
      <c r="E4"/>
      <c r="F4"/>
      <c r="G4"/>
      <c r="H4"/>
      <c r="I4"/>
    </row>
    <row r="5" spans="1:13" x14ac:dyDescent="0.25">
      <c r="B5" s="5" t="s">
        <v>110</v>
      </c>
      <c r="C5"/>
      <c r="D5"/>
      <c r="E5"/>
      <c r="F5"/>
      <c r="G5"/>
      <c r="H5"/>
      <c r="I5"/>
    </row>
    <row r="6" spans="1:13" x14ac:dyDescent="0.25">
      <c r="B6" s="51" t="s">
        <v>87</v>
      </c>
      <c r="C6" s="51"/>
      <c r="D6" s="51"/>
      <c r="E6" s="51"/>
      <c r="F6" s="51" t="s">
        <v>89</v>
      </c>
      <c r="G6" s="51"/>
      <c r="H6" s="51"/>
      <c r="I6" s="51"/>
      <c r="J6" t="s">
        <v>114</v>
      </c>
      <c r="K6" t="s">
        <v>111</v>
      </c>
      <c r="L6" t="s">
        <v>112</v>
      </c>
      <c r="M6" t="s">
        <v>113</v>
      </c>
    </row>
    <row r="7" spans="1:13" x14ac:dyDescent="0.25">
      <c r="A7" s="5" t="s">
        <v>105</v>
      </c>
      <c r="B7" s="8" t="s">
        <v>115</v>
      </c>
      <c r="C7" s="6" t="s">
        <v>106</v>
      </c>
      <c r="D7" s="6" t="s">
        <v>107</v>
      </c>
      <c r="E7" s="6" t="s">
        <v>108</v>
      </c>
      <c r="F7" s="8" t="s">
        <v>115</v>
      </c>
      <c r="G7" s="6" t="s">
        <v>106</v>
      </c>
      <c r="H7" s="6" t="s">
        <v>107</v>
      </c>
      <c r="I7" s="6" t="s">
        <v>108</v>
      </c>
    </row>
    <row r="8" spans="1:13" x14ac:dyDescent="0.25">
      <c r="A8" s="1" t="s">
        <v>710</v>
      </c>
      <c r="B8" s="9"/>
      <c r="C8" s="10"/>
      <c r="D8" s="10"/>
      <c r="E8" s="11"/>
      <c r="F8" s="9"/>
      <c r="G8" s="10"/>
      <c r="H8" s="10"/>
      <c r="I8" s="11"/>
      <c r="J8" s="7"/>
      <c r="K8" s="2"/>
      <c r="L8" s="2"/>
      <c r="M8" s="3"/>
    </row>
    <row r="9" spans="1:13" x14ac:dyDescent="0.25">
      <c r="A9" s="4" t="s">
        <v>117</v>
      </c>
      <c r="B9" s="9">
        <v>1467.600000000001</v>
      </c>
      <c r="C9" s="10">
        <v>1634.4599999999991</v>
      </c>
      <c r="D9" s="10">
        <v>1987.5900000000001</v>
      </c>
      <c r="E9" s="11">
        <v>-0.17766742638069269</v>
      </c>
      <c r="F9" s="9">
        <v>1891.000000000002</v>
      </c>
      <c r="G9" s="10">
        <v>67220.380000000019</v>
      </c>
      <c r="H9" s="10">
        <v>68695.709999999977</v>
      </c>
      <c r="I9" s="11">
        <v>-2.1476304706654296E-2</v>
      </c>
      <c r="J9" s="7">
        <v>3358.6000000000031</v>
      </c>
      <c r="K9" s="2">
        <v>68854.840000000026</v>
      </c>
      <c r="L9" s="2">
        <v>70683.299999999974</v>
      </c>
      <c r="M9" s="3">
        <v>-2.586834513951617E-2</v>
      </c>
    </row>
    <row r="10" spans="1:13" x14ac:dyDescent="0.25">
      <c r="A10" s="4" t="s">
        <v>438</v>
      </c>
      <c r="B10" s="9">
        <v>90.55</v>
      </c>
      <c r="C10" s="10">
        <v>224.75999999999996</v>
      </c>
      <c r="D10" s="10">
        <v>181.92</v>
      </c>
      <c r="E10" s="11">
        <v>0.2354881266490764</v>
      </c>
      <c r="F10" s="9">
        <v>131.30000000000001</v>
      </c>
      <c r="G10" s="10">
        <v>11818.24</v>
      </c>
      <c r="H10" s="10">
        <v>11954.43</v>
      </c>
      <c r="I10" s="11">
        <v>-1.1392429417379207E-2</v>
      </c>
      <c r="J10" s="7">
        <v>221.85000000000002</v>
      </c>
      <c r="K10" s="2">
        <v>12043</v>
      </c>
      <c r="L10" s="2">
        <v>12136.35</v>
      </c>
      <c r="M10" s="3">
        <v>-7.6917689420625112E-3</v>
      </c>
    </row>
    <row r="11" spans="1:13" x14ac:dyDescent="0.25">
      <c r="A11" s="4" t="s">
        <v>523</v>
      </c>
      <c r="B11" s="9">
        <v>98.45</v>
      </c>
      <c r="C11" s="10">
        <v>135.34</v>
      </c>
      <c r="D11" s="10">
        <v>53.83</v>
      </c>
      <c r="E11" s="11">
        <v>1.5142114062790266</v>
      </c>
      <c r="F11" s="9">
        <v>180.05</v>
      </c>
      <c r="G11" s="10">
        <v>5418.9900000000007</v>
      </c>
      <c r="H11" s="10">
        <v>8893.17</v>
      </c>
      <c r="I11" s="11">
        <v>-0.39065709977432111</v>
      </c>
      <c r="J11" s="7">
        <v>278.5</v>
      </c>
      <c r="K11" s="2">
        <v>5554.3300000000008</v>
      </c>
      <c r="L11" s="2">
        <v>8947</v>
      </c>
      <c r="M11" s="3">
        <v>-0.37919637867441602</v>
      </c>
    </row>
    <row r="12" spans="1:13" x14ac:dyDescent="0.25">
      <c r="A12" s="4" t="s">
        <v>536</v>
      </c>
      <c r="B12" s="9">
        <v>272.39999999999998</v>
      </c>
      <c r="C12" s="10">
        <v>135.25000000000003</v>
      </c>
      <c r="D12" s="10">
        <v>61.92</v>
      </c>
      <c r="E12" s="11">
        <v>1.1842700258397936</v>
      </c>
      <c r="F12" s="9">
        <v>354.34999999999991</v>
      </c>
      <c r="G12" s="10">
        <v>4753.7700000000004</v>
      </c>
      <c r="H12" s="10">
        <v>4634.08</v>
      </c>
      <c r="I12" s="11">
        <v>2.5828211856506689E-2</v>
      </c>
      <c r="J12" s="7">
        <v>626.74999999999989</v>
      </c>
      <c r="K12" s="2">
        <v>4889.0200000000004</v>
      </c>
      <c r="L12" s="2">
        <v>4696</v>
      </c>
      <c r="M12" s="3">
        <v>4.1103066439523092E-2</v>
      </c>
    </row>
    <row r="13" spans="1:13" x14ac:dyDescent="0.25">
      <c r="A13" s="4" t="s">
        <v>497</v>
      </c>
      <c r="B13" s="9">
        <v>251.49999999999994</v>
      </c>
      <c r="C13" s="10">
        <v>71.489999999999995</v>
      </c>
      <c r="D13" s="10">
        <v>84.83</v>
      </c>
      <c r="E13" s="11">
        <v>-0.15725568784628083</v>
      </c>
      <c r="F13" s="9">
        <v>409.44999999999987</v>
      </c>
      <c r="G13" s="10">
        <v>4689.84</v>
      </c>
      <c r="H13" s="10">
        <v>5674.07</v>
      </c>
      <c r="I13" s="11">
        <v>-0.17346102533102334</v>
      </c>
      <c r="J13" s="7">
        <v>660.94999999999982</v>
      </c>
      <c r="K13" s="2">
        <v>4761.33</v>
      </c>
      <c r="L13" s="2">
        <v>5758.9</v>
      </c>
      <c r="M13" s="3">
        <v>-0.17322231676188157</v>
      </c>
    </row>
    <row r="14" spans="1:13" x14ac:dyDescent="0.25">
      <c r="A14" s="4" t="s">
        <v>538</v>
      </c>
      <c r="B14" s="9">
        <v>121.65</v>
      </c>
      <c r="C14" s="10">
        <v>15.58</v>
      </c>
      <c r="D14" s="10">
        <v>106.25</v>
      </c>
      <c r="E14" s="11">
        <v>-0.85336470588235291</v>
      </c>
      <c r="F14" s="9">
        <v>197.99999999999997</v>
      </c>
      <c r="G14" s="10">
        <v>2804.83</v>
      </c>
      <c r="H14" s="10">
        <v>5019.5</v>
      </c>
      <c r="I14" s="11">
        <v>-0.44121326825381013</v>
      </c>
      <c r="J14" s="7">
        <v>319.64999999999998</v>
      </c>
      <c r="K14" s="2">
        <v>2820.41</v>
      </c>
      <c r="L14" s="2">
        <v>5125.75</v>
      </c>
      <c r="M14" s="3">
        <v>-0.4497566209822953</v>
      </c>
    </row>
    <row r="15" spans="1:13" x14ac:dyDescent="0.25">
      <c r="A15" s="4" t="s">
        <v>559</v>
      </c>
      <c r="B15" s="9">
        <v>43.849999999999994</v>
      </c>
      <c r="C15" s="10">
        <v>15.42</v>
      </c>
      <c r="D15" s="10">
        <v>22.5</v>
      </c>
      <c r="E15" s="11">
        <v>-0.31466666666666665</v>
      </c>
      <c r="F15" s="9">
        <v>43.849999999999994</v>
      </c>
      <c r="G15" s="10">
        <v>835.83</v>
      </c>
      <c r="H15" s="10">
        <v>665.17000000000007</v>
      </c>
      <c r="I15" s="11">
        <v>0.25656599064900693</v>
      </c>
      <c r="J15" s="7">
        <v>87.699999999999989</v>
      </c>
      <c r="K15" s="2">
        <v>851.25</v>
      </c>
      <c r="L15" s="2">
        <v>687.67000000000007</v>
      </c>
      <c r="M15" s="3">
        <v>0.2378757252752047</v>
      </c>
    </row>
    <row r="16" spans="1:13" x14ac:dyDescent="0.25">
      <c r="A16" s="4" t="s">
        <v>586</v>
      </c>
      <c r="B16" s="9">
        <v>54.849999999999994</v>
      </c>
      <c r="C16" s="10">
        <v>9.83</v>
      </c>
      <c r="D16" s="10">
        <v>1.08</v>
      </c>
      <c r="E16" s="11">
        <v>8.1018518518518512</v>
      </c>
      <c r="F16" s="9">
        <v>74.8</v>
      </c>
      <c r="G16" s="10">
        <v>800.58</v>
      </c>
      <c r="H16" s="10">
        <v>884.33</v>
      </c>
      <c r="I16" s="11">
        <v>-9.4704465527574541E-2</v>
      </c>
      <c r="J16" s="7">
        <v>129.64999999999998</v>
      </c>
      <c r="K16" s="2">
        <v>810.41000000000008</v>
      </c>
      <c r="L16" s="2">
        <v>885.41000000000008</v>
      </c>
      <c r="M16" s="3">
        <v>-8.4706520143210479E-2</v>
      </c>
    </row>
    <row r="17" spans="1:13" x14ac:dyDescent="0.25">
      <c r="A17" s="1" t="s">
        <v>711</v>
      </c>
      <c r="B17" s="9"/>
      <c r="C17" s="10"/>
      <c r="D17" s="10"/>
      <c r="E17" s="11"/>
      <c r="F17" s="9"/>
      <c r="G17" s="10"/>
      <c r="H17" s="10"/>
      <c r="I17" s="11"/>
      <c r="J17" s="7"/>
      <c r="K17" s="2"/>
      <c r="L17" s="2"/>
      <c r="M17" s="3"/>
    </row>
    <row r="18" spans="1:13" x14ac:dyDescent="0.25">
      <c r="A18" s="4" t="s">
        <v>415</v>
      </c>
      <c r="B18" s="9">
        <v>775.60000000000036</v>
      </c>
      <c r="C18" s="10">
        <v>1911.0900000000001</v>
      </c>
      <c r="D18" s="10">
        <v>1782.58</v>
      </c>
      <c r="E18" s="11">
        <v>7.209213611731323E-2</v>
      </c>
      <c r="F18" s="9">
        <v>886.05000000000075</v>
      </c>
      <c r="G18" s="10">
        <v>62160.49</v>
      </c>
      <c r="H18" s="10">
        <v>62379.01</v>
      </c>
      <c r="I18" s="11">
        <v>-3.5031014438992232E-3</v>
      </c>
      <c r="J18" s="7">
        <v>1661.650000000001</v>
      </c>
      <c r="K18" s="2">
        <v>64071.58</v>
      </c>
      <c r="L18" s="2">
        <v>64161.590000000004</v>
      </c>
      <c r="M18" s="3">
        <v>-1.4028642369990328E-3</v>
      </c>
    </row>
    <row r="19" spans="1:13" x14ac:dyDescent="0.25">
      <c r="A19" s="4" t="s">
        <v>417</v>
      </c>
      <c r="B19" s="9">
        <v>122.5</v>
      </c>
      <c r="C19" s="10">
        <v>2095.98</v>
      </c>
      <c r="D19" s="10">
        <v>2006.67</v>
      </c>
      <c r="E19" s="11">
        <v>4.4506570587092016E-2</v>
      </c>
      <c r="F19" s="9">
        <v>149.79999999999998</v>
      </c>
      <c r="G19" s="10">
        <v>60086</v>
      </c>
      <c r="H19" s="10">
        <v>62464.91</v>
      </c>
      <c r="I19" s="11">
        <v>-3.8083941848311369E-2</v>
      </c>
      <c r="J19" s="7">
        <v>272.29999999999995</v>
      </c>
      <c r="K19" s="2">
        <v>62181.98</v>
      </c>
      <c r="L19" s="2">
        <v>64471.58</v>
      </c>
      <c r="M19" s="3">
        <v>-3.5513322304184351E-2</v>
      </c>
    </row>
    <row r="20" spans="1:13" x14ac:dyDescent="0.25">
      <c r="A20" s="4" t="s">
        <v>425</v>
      </c>
      <c r="B20" s="9">
        <v>120.94999999999999</v>
      </c>
      <c r="C20" s="10">
        <v>2345.09</v>
      </c>
      <c r="D20" s="10">
        <v>1996.7399999999998</v>
      </c>
      <c r="E20" s="11">
        <v>0.17445936877109708</v>
      </c>
      <c r="F20" s="9">
        <v>120.95</v>
      </c>
      <c r="G20" s="10">
        <v>52653.33</v>
      </c>
      <c r="H20" s="10">
        <v>43194.33</v>
      </c>
      <c r="I20" s="11">
        <v>0.21898707538697787</v>
      </c>
      <c r="J20" s="7">
        <v>241.89999999999998</v>
      </c>
      <c r="K20" s="2">
        <v>54998.42</v>
      </c>
      <c r="L20" s="2">
        <v>45191.07</v>
      </c>
      <c r="M20" s="3">
        <v>0.21701964569548821</v>
      </c>
    </row>
    <row r="21" spans="1:13" x14ac:dyDescent="0.25">
      <c r="A21" s="4" t="s">
        <v>408</v>
      </c>
      <c r="B21" s="9">
        <v>50.300000000000004</v>
      </c>
      <c r="C21" s="10">
        <v>1858.2399999999998</v>
      </c>
      <c r="D21" s="10">
        <v>1519.58</v>
      </c>
      <c r="E21" s="11">
        <v>0.22286421247976407</v>
      </c>
      <c r="F21" s="9">
        <v>58.050000000000004</v>
      </c>
      <c r="G21" s="10">
        <v>36027.660000000003</v>
      </c>
      <c r="H21" s="10">
        <v>34133.33</v>
      </c>
      <c r="I21" s="11">
        <v>5.549795463847218E-2</v>
      </c>
      <c r="J21" s="7">
        <v>108.35000000000001</v>
      </c>
      <c r="K21" s="2">
        <v>37885.9</v>
      </c>
      <c r="L21" s="2">
        <v>35652.910000000003</v>
      </c>
      <c r="M21" s="3">
        <v>6.2631353233158188E-2</v>
      </c>
    </row>
    <row r="22" spans="1:13" x14ac:dyDescent="0.25">
      <c r="A22" s="4" t="s">
        <v>421</v>
      </c>
      <c r="B22" s="9">
        <v>34.549999999999997</v>
      </c>
      <c r="C22" s="10">
        <v>434.34000000000003</v>
      </c>
      <c r="D22" s="10">
        <v>438.73999999999995</v>
      </c>
      <c r="E22" s="11">
        <v>-1.0028718603272828E-2</v>
      </c>
      <c r="F22" s="9">
        <v>34.549999999999997</v>
      </c>
      <c r="G22" s="10">
        <v>20934.160000000003</v>
      </c>
      <c r="H22" s="10">
        <v>16841.25</v>
      </c>
      <c r="I22" s="11">
        <v>0.24302887255993488</v>
      </c>
      <c r="J22" s="7">
        <v>69.099999999999994</v>
      </c>
      <c r="K22" s="2">
        <v>21368.500000000004</v>
      </c>
      <c r="L22" s="2">
        <v>17279.990000000002</v>
      </c>
      <c r="M22" s="3">
        <v>0.23660372488641501</v>
      </c>
    </row>
    <row r="23" spans="1:13" x14ac:dyDescent="0.25">
      <c r="A23" s="4" t="s">
        <v>403</v>
      </c>
      <c r="B23" s="9">
        <v>49.149999999999991</v>
      </c>
      <c r="C23" s="10">
        <v>927.50000000000011</v>
      </c>
      <c r="D23" s="10">
        <v>843.82999999999993</v>
      </c>
      <c r="E23" s="11">
        <v>9.9155043077397337E-2</v>
      </c>
      <c r="F23" s="9">
        <v>59.099999999999994</v>
      </c>
      <c r="G23" s="10">
        <v>17356.16</v>
      </c>
      <c r="H23" s="10">
        <v>18044.080000000002</v>
      </c>
      <c r="I23" s="11">
        <v>-3.8124415320703625E-2</v>
      </c>
      <c r="J23" s="7">
        <v>108.24999999999999</v>
      </c>
      <c r="K23" s="2">
        <v>18283.66</v>
      </c>
      <c r="L23" s="2">
        <v>18887.910000000003</v>
      </c>
      <c r="M23" s="3">
        <v>-3.1991363787735302E-2</v>
      </c>
    </row>
    <row r="24" spans="1:13" x14ac:dyDescent="0.25">
      <c r="A24" s="4" t="s">
        <v>454</v>
      </c>
      <c r="B24" s="9">
        <v>31.849999999999998</v>
      </c>
      <c r="C24" s="10">
        <v>314.5</v>
      </c>
      <c r="D24" s="10">
        <v>115.5</v>
      </c>
      <c r="E24" s="11">
        <v>1.722943722943723</v>
      </c>
      <c r="F24" s="9">
        <v>31.849999999999998</v>
      </c>
      <c r="G24" s="10">
        <v>10150.67</v>
      </c>
      <c r="H24" s="10">
        <v>6498</v>
      </c>
      <c r="I24" s="11">
        <v>0.56212219144352105</v>
      </c>
      <c r="J24" s="7">
        <v>63.699999999999996</v>
      </c>
      <c r="K24" s="2">
        <v>10465.17</v>
      </c>
      <c r="L24" s="2">
        <v>6613.5</v>
      </c>
      <c r="M24" s="3">
        <v>0.58239510092991609</v>
      </c>
    </row>
    <row r="25" spans="1:13" x14ac:dyDescent="0.25">
      <c r="A25" s="4" t="s">
        <v>478</v>
      </c>
      <c r="B25" s="9">
        <v>32.35</v>
      </c>
      <c r="C25" s="10">
        <v>290.76</v>
      </c>
      <c r="D25" s="10">
        <v>134.91999999999999</v>
      </c>
      <c r="E25" s="11">
        <v>1.1550548473169286</v>
      </c>
      <c r="F25" s="9">
        <v>32.35</v>
      </c>
      <c r="G25" s="10">
        <v>10039.75</v>
      </c>
      <c r="H25" s="10">
        <v>10410.34</v>
      </c>
      <c r="I25" s="11">
        <v>-3.5598260959776543E-2</v>
      </c>
      <c r="J25" s="7">
        <v>64.7</v>
      </c>
      <c r="K25" s="2">
        <v>10330.51</v>
      </c>
      <c r="L25" s="2">
        <v>10545.26</v>
      </c>
      <c r="M25" s="3">
        <v>-2.0364599829686511E-2</v>
      </c>
    </row>
    <row r="26" spans="1:13" x14ac:dyDescent="0.25">
      <c r="A26" s="4" t="s">
        <v>461</v>
      </c>
      <c r="B26" s="9">
        <v>21.75</v>
      </c>
      <c r="C26" s="10">
        <v>196.92</v>
      </c>
      <c r="D26" s="10">
        <v>204.91000000000003</v>
      </c>
      <c r="E26" s="11">
        <v>-3.8992728514957962E-2</v>
      </c>
      <c r="F26" s="9">
        <v>21.75</v>
      </c>
      <c r="G26" s="10">
        <v>7652.92</v>
      </c>
      <c r="H26" s="10">
        <v>10730.25</v>
      </c>
      <c r="I26" s="11">
        <v>-0.28679014934414387</v>
      </c>
      <c r="J26" s="7">
        <v>43.5</v>
      </c>
      <c r="K26" s="2">
        <v>7849.84</v>
      </c>
      <c r="L26" s="2">
        <v>10935.16</v>
      </c>
      <c r="M26" s="3">
        <v>-0.2821467632846707</v>
      </c>
    </row>
    <row r="27" spans="1:13" x14ac:dyDescent="0.25">
      <c r="A27" s="4" t="s">
        <v>474</v>
      </c>
      <c r="B27" s="9">
        <v>8.9499999999999993</v>
      </c>
      <c r="C27" s="10">
        <v>171.67</v>
      </c>
      <c r="D27" s="10">
        <v>1.58</v>
      </c>
      <c r="E27" s="11">
        <v>107.65189873417719</v>
      </c>
      <c r="F27" s="9">
        <v>8.9499999999999993</v>
      </c>
      <c r="G27" s="10">
        <v>4762.75</v>
      </c>
      <c r="H27" s="10">
        <v>5589.92</v>
      </c>
      <c r="I27" s="11">
        <v>-0.14797528408277758</v>
      </c>
      <c r="J27" s="7">
        <v>17.899999999999999</v>
      </c>
      <c r="K27" s="2">
        <v>4934.42</v>
      </c>
      <c r="L27" s="2">
        <v>5591.5</v>
      </c>
      <c r="M27" s="3">
        <v>-0.11751408387731377</v>
      </c>
    </row>
    <row r="28" spans="1:13" x14ac:dyDescent="0.25">
      <c r="A28" s="4" t="s">
        <v>503</v>
      </c>
      <c r="B28" s="9">
        <v>16.45</v>
      </c>
      <c r="C28" s="10">
        <v>4.17</v>
      </c>
      <c r="D28" s="10">
        <v>0.57999999999999996</v>
      </c>
      <c r="E28" s="11">
        <v>6.1896551724137936</v>
      </c>
      <c r="F28" s="9">
        <v>16.45</v>
      </c>
      <c r="G28" s="10">
        <v>2087.33</v>
      </c>
      <c r="H28" s="10">
        <v>2150.42</v>
      </c>
      <c r="I28" s="11">
        <v>-2.9338454813478364E-2</v>
      </c>
      <c r="J28" s="7">
        <v>32.9</v>
      </c>
      <c r="K28" s="2">
        <v>2091.5</v>
      </c>
      <c r="L28" s="2">
        <v>2151</v>
      </c>
      <c r="M28" s="3">
        <v>-2.7661552766155277E-2</v>
      </c>
    </row>
    <row r="29" spans="1:13" x14ac:dyDescent="0.25">
      <c r="A29" s="4" t="s">
        <v>535</v>
      </c>
      <c r="B29" s="9">
        <v>26.45</v>
      </c>
      <c r="C29" s="10">
        <v>25</v>
      </c>
      <c r="D29" s="10">
        <v>0.5</v>
      </c>
      <c r="E29" s="11">
        <v>49</v>
      </c>
      <c r="F29" s="9">
        <v>26.45</v>
      </c>
      <c r="G29" s="10">
        <v>1788.09</v>
      </c>
      <c r="H29" s="10">
        <v>783.25</v>
      </c>
      <c r="I29" s="11">
        <v>1.2829109479731886</v>
      </c>
      <c r="J29" s="7">
        <v>52.9</v>
      </c>
      <c r="K29" s="2">
        <v>1813.09</v>
      </c>
      <c r="L29" s="2">
        <v>783.75</v>
      </c>
      <c r="M29" s="3">
        <v>1.3133524720893142</v>
      </c>
    </row>
    <row r="30" spans="1:13" x14ac:dyDescent="0.25">
      <c r="A30" s="1" t="s">
        <v>109</v>
      </c>
      <c r="B30" s="9">
        <v>3691.7000000000007</v>
      </c>
      <c r="C30" s="10">
        <v>12817.39</v>
      </c>
      <c r="D30" s="10">
        <v>11546.05</v>
      </c>
      <c r="E30" s="11">
        <v>0.11011038407074283</v>
      </c>
      <c r="F30" s="9">
        <v>4729.1000000000031</v>
      </c>
      <c r="G30" s="10">
        <v>384041.77</v>
      </c>
      <c r="H30" s="10">
        <v>379639.55</v>
      </c>
      <c r="I30" s="11">
        <v>1.1595788689561161E-2</v>
      </c>
      <c r="J30" s="7">
        <v>8420.8000000000029</v>
      </c>
      <c r="K30" s="2">
        <v>396859.16000000003</v>
      </c>
      <c r="L30" s="2">
        <v>391185.6</v>
      </c>
      <c r="M30" s="3">
        <v>1.4503499106306715E-2</v>
      </c>
    </row>
    <row r="31" spans="1:13" x14ac:dyDescent="0.25">
      <c r="B31"/>
      <c r="C31"/>
      <c r="D31"/>
      <c r="E31"/>
      <c r="F31"/>
      <c r="G31"/>
      <c r="H31"/>
      <c r="I31"/>
    </row>
    <row r="32" spans="1:13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  <row r="463" spans="2:9" x14ac:dyDescent="0.25">
      <c r="B463"/>
      <c r="C463"/>
      <c r="D463"/>
      <c r="E463"/>
      <c r="F463"/>
      <c r="G463"/>
      <c r="H463"/>
      <c r="I463"/>
    </row>
    <row r="464" spans="2:9" x14ac:dyDescent="0.25">
      <c r="B464"/>
      <c r="C464"/>
      <c r="D464"/>
      <c r="E464"/>
      <c r="F464"/>
      <c r="G464"/>
      <c r="H464"/>
      <c r="I464"/>
    </row>
    <row r="465" spans="2:9" x14ac:dyDescent="0.25">
      <c r="B465"/>
      <c r="C465"/>
      <c r="D465"/>
      <c r="E465"/>
      <c r="F465"/>
      <c r="G465"/>
      <c r="H465"/>
      <c r="I465"/>
    </row>
    <row r="466" spans="2:9" x14ac:dyDescent="0.25">
      <c r="B466"/>
      <c r="C466"/>
      <c r="D466"/>
      <c r="E466"/>
      <c r="F466"/>
      <c r="G466"/>
      <c r="H466"/>
      <c r="I466"/>
    </row>
    <row r="467" spans="2:9" x14ac:dyDescent="0.25">
      <c r="B467"/>
      <c r="C467"/>
      <c r="D467"/>
      <c r="E467"/>
      <c r="F467"/>
      <c r="G467"/>
      <c r="H467"/>
      <c r="I467"/>
    </row>
    <row r="468" spans="2:9" x14ac:dyDescent="0.25">
      <c r="B468"/>
      <c r="C468"/>
      <c r="D468"/>
      <c r="E468"/>
      <c r="F468"/>
      <c r="G468"/>
      <c r="H468"/>
      <c r="I468"/>
    </row>
    <row r="469" spans="2:9" x14ac:dyDescent="0.25">
      <c r="B469"/>
      <c r="C469"/>
      <c r="D469"/>
      <c r="E469"/>
      <c r="F469"/>
      <c r="G469"/>
      <c r="H469"/>
      <c r="I469"/>
    </row>
    <row r="470" spans="2:9" x14ac:dyDescent="0.25">
      <c r="B470"/>
      <c r="C470"/>
      <c r="D470"/>
      <c r="E470"/>
      <c r="F470"/>
      <c r="G470"/>
      <c r="H470"/>
      <c r="I470"/>
    </row>
    <row r="471" spans="2:9" x14ac:dyDescent="0.25">
      <c r="B471"/>
      <c r="C471"/>
      <c r="D471"/>
      <c r="E471"/>
      <c r="F471"/>
      <c r="G471"/>
      <c r="H471"/>
      <c r="I471"/>
    </row>
    <row r="472" spans="2:9" x14ac:dyDescent="0.25">
      <c r="B472"/>
      <c r="C472"/>
      <c r="D472"/>
      <c r="E472"/>
      <c r="F472"/>
      <c r="G472"/>
      <c r="H472"/>
      <c r="I472"/>
    </row>
    <row r="473" spans="2:9" x14ac:dyDescent="0.25">
      <c r="B473"/>
      <c r="C473"/>
      <c r="D473"/>
      <c r="E473"/>
      <c r="F473"/>
      <c r="G473"/>
      <c r="H473"/>
      <c r="I473"/>
    </row>
    <row r="474" spans="2:9" x14ac:dyDescent="0.25">
      <c r="B474"/>
      <c r="C474"/>
      <c r="D474"/>
      <c r="E474"/>
      <c r="F474"/>
      <c r="G474"/>
      <c r="H474"/>
      <c r="I474"/>
    </row>
    <row r="475" spans="2:9" x14ac:dyDescent="0.25">
      <c r="B475"/>
      <c r="C475"/>
      <c r="D475"/>
      <c r="E475"/>
      <c r="F475"/>
      <c r="G475"/>
      <c r="H475"/>
      <c r="I475"/>
    </row>
    <row r="476" spans="2:9" x14ac:dyDescent="0.25">
      <c r="B476"/>
      <c r="C476"/>
      <c r="D476"/>
      <c r="E476"/>
      <c r="F476"/>
      <c r="G476"/>
      <c r="H476"/>
      <c r="I476"/>
    </row>
    <row r="477" spans="2:9" x14ac:dyDescent="0.25">
      <c r="B477"/>
      <c r="C477"/>
      <c r="D477"/>
      <c r="E477"/>
      <c r="F477"/>
      <c r="G477"/>
      <c r="H477"/>
      <c r="I477"/>
    </row>
    <row r="478" spans="2:9" x14ac:dyDescent="0.25">
      <c r="B478"/>
      <c r="C478"/>
      <c r="D478"/>
      <c r="E478"/>
      <c r="F478"/>
      <c r="G478"/>
      <c r="H478"/>
      <c r="I478"/>
    </row>
    <row r="479" spans="2:9" x14ac:dyDescent="0.25">
      <c r="B479"/>
      <c r="C479"/>
      <c r="D479"/>
      <c r="E479"/>
      <c r="F479"/>
      <c r="G479"/>
      <c r="H479"/>
      <c r="I479"/>
    </row>
    <row r="480" spans="2:9" x14ac:dyDescent="0.25">
      <c r="B480"/>
      <c r="C480"/>
      <c r="D480"/>
      <c r="E480"/>
      <c r="F480"/>
      <c r="G480"/>
      <c r="H480"/>
      <c r="I480"/>
    </row>
    <row r="481" spans="2:9" x14ac:dyDescent="0.25">
      <c r="B481"/>
      <c r="C481"/>
      <c r="D481"/>
      <c r="E481"/>
      <c r="F481"/>
      <c r="G481"/>
      <c r="H481"/>
      <c r="I481"/>
    </row>
    <row r="482" spans="2:9" x14ac:dyDescent="0.25">
      <c r="B482"/>
      <c r="C482"/>
      <c r="D482"/>
      <c r="E482"/>
      <c r="F482"/>
      <c r="G482"/>
      <c r="H482"/>
      <c r="I482"/>
    </row>
    <row r="483" spans="2:9" x14ac:dyDescent="0.25">
      <c r="B483"/>
      <c r="C483"/>
      <c r="D483"/>
      <c r="E483"/>
      <c r="F483"/>
      <c r="G483"/>
      <c r="H483"/>
      <c r="I483"/>
    </row>
    <row r="484" spans="2:9" x14ac:dyDescent="0.25">
      <c r="B484"/>
      <c r="C484"/>
      <c r="D484"/>
      <c r="E484"/>
      <c r="F484"/>
      <c r="G484"/>
      <c r="H484"/>
      <c r="I484"/>
    </row>
    <row r="485" spans="2:9" x14ac:dyDescent="0.25">
      <c r="B485"/>
      <c r="C485"/>
      <c r="D485"/>
      <c r="E485"/>
      <c r="F485"/>
      <c r="G485"/>
      <c r="H485"/>
      <c r="I485"/>
    </row>
    <row r="486" spans="2:9" x14ac:dyDescent="0.25">
      <c r="B486"/>
      <c r="C486"/>
      <c r="D486"/>
      <c r="E486"/>
      <c r="F486"/>
      <c r="G486"/>
      <c r="H486"/>
      <c r="I486"/>
    </row>
    <row r="487" spans="2:9" x14ac:dyDescent="0.25">
      <c r="B487"/>
      <c r="C487"/>
      <c r="D487"/>
      <c r="E487"/>
      <c r="F487"/>
      <c r="G487"/>
      <c r="H487"/>
      <c r="I487"/>
    </row>
    <row r="488" spans="2:9" x14ac:dyDescent="0.25">
      <c r="B488"/>
      <c r="C488"/>
      <c r="D488"/>
      <c r="E488"/>
      <c r="F488"/>
      <c r="G488"/>
      <c r="H488"/>
      <c r="I488"/>
    </row>
    <row r="489" spans="2:9" x14ac:dyDescent="0.25">
      <c r="B489"/>
      <c r="C489"/>
      <c r="D489"/>
      <c r="E489"/>
      <c r="F489"/>
      <c r="G489"/>
      <c r="H489"/>
      <c r="I489"/>
    </row>
    <row r="490" spans="2:9" x14ac:dyDescent="0.25">
      <c r="B490"/>
      <c r="C490"/>
      <c r="D490"/>
      <c r="E490"/>
      <c r="F490"/>
      <c r="G490"/>
      <c r="H490"/>
      <c r="I490"/>
    </row>
    <row r="491" spans="2:9" x14ac:dyDescent="0.25">
      <c r="B491"/>
      <c r="C491"/>
      <c r="D491"/>
      <c r="E491"/>
      <c r="F491"/>
      <c r="G491"/>
      <c r="H491"/>
      <c r="I491"/>
    </row>
    <row r="492" spans="2:9" x14ac:dyDescent="0.25">
      <c r="B492"/>
      <c r="C492"/>
      <c r="D492"/>
      <c r="E492"/>
      <c r="F492"/>
      <c r="G492"/>
      <c r="H492"/>
      <c r="I492"/>
    </row>
    <row r="493" spans="2:9" x14ac:dyDescent="0.25">
      <c r="B493"/>
      <c r="C493"/>
      <c r="D493"/>
      <c r="E493"/>
      <c r="F493"/>
      <c r="G493"/>
      <c r="H493"/>
      <c r="I493"/>
    </row>
    <row r="494" spans="2:9" x14ac:dyDescent="0.25">
      <c r="B494"/>
      <c r="C494"/>
      <c r="D494"/>
      <c r="E494"/>
      <c r="F494"/>
      <c r="G494"/>
      <c r="H494"/>
      <c r="I494"/>
    </row>
    <row r="495" spans="2:9" x14ac:dyDescent="0.25">
      <c r="B495"/>
      <c r="C495"/>
      <c r="D495"/>
      <c r="E495"/>
      <c r="F495"/>
      <c r="G495"/>
      <c r="H495"/>
      <c r="I495"/>
    </row>
    <row r="496" spans="2:9" x14ac:dyDescent="0.25">
      <c r="B496"/>
      <c r="C496"/>
      <c r="D496"/>
      <c r="E496"/>
      <c r="F496"/>
      <c r="G496"/>
      <c r="H496"/>
      <c r="I496"/>
    </row>
    <row r="497" spans="2:9" x14ac:dyDescent="0.25">
      <c r="B497"/>
      <c r="C497"/>
      <c r="D497"/>
      <c r="E497"/>
      <c r="F497"/>
      <c r="G497"/>
      <c r="H497"/>
      <c r="I497"/>
    </row>
    <row r="498" spans="2:9" x14ac:dyDescent="0.25">
      <c r="B498"/>
      <c r="C498"/>
      <c r="D498"/>
      <c r="E498"/>
      <c r="F498"/>
      <c r="G498"/>
      <c r="H498"/>
      <c r="I498"/>
    </row>
    <row r="499" spans="2:9" x14ac:dyDescent="0.25">
      <c r="B499"/>
      <c r="C499"/>
      <c r="D499"/>
      <c r="E499"/>
      <c r="F499"/>
      <c r="G499"/>
      <c r="H499"/>
      <c r="I499"/>
    </row>
    <row r="500" spans="2:9" x14ac:dyDescent="0.25">
      <c r="B500"/>
      <c r="C500"/>
      <c r="D500"/>
      <c r="E500"/>
      <c r="F500"/>
      <c r="G500"/>
      <c r="H500"/>
      <c r="I500"/>
    </row>
    <row r="501" spans="2:9" x14ac:dyDescent="0.25">
      <c r="B501"/>
      <c r="C501"/>
      <c r="D501"/>
      <c r="E501"/>
      <c r="F501"/>
      <c r="G501"/>
      <c r="H501"/>
      <c r="I501"/>
    </row>
    <row r="502" spans="2:9" x14ac:dyDescent="0.25">
      <c r="B502"/>
      <c r="C502"/>
      <c r="D502"/>
      <c r="E502"/>
      <c r="F502"/>
      <c r="G502"/>
      <c r="H502"/>
      <c r="I502"/>
    </row>
    <row r="503" spans="2:9" x14ac:dyDescent="0.25">
      <c r="B503"/>
      <c r="C503"/>
      <c r="D503"/>
      <c r="E503"/>
      <c r="F503"/>
      <c r="G503"/>
      <c r="H503"/>
      <c r="I503"/>
    </row>
    <row r="504" spans="2:9" x14ac:dyDescent="0.25">
      <c r="B504"/>
      <c r="C504"/>
      <c r="D504"/>
      <c r="E504"/>
      <c r="F504"/>
      <c r="G504"/>
      <c r="H504"/>
      <c r="I504"/>
    </row>
    <row r="505" spans="2:9" x14ac:dyDescent="0.25">
      <c r="B505"/>
      <c r="C505"/>
      <c r="D505"/>
      <c r="E505"/>
      <c r="F505"/>
      <c r="G505"/>
      <c r="H505"/>
      <c r="I505"/>
    </row>
    <row r="506" spans="2:9" x14ac:dyDescent="0.25">
      <c r="B506"/>
      <c r="C506"/>
      <c r="D506"/>
      <c r="E506"/>
      <c r="F506"/>
      <c r="G506"/>
      <c r="H506"/>
      <c r="I506"/>
    </row>
    <row r="507" spans="2:9" x14ac:dyDescent="0.25">
      <c r="B507"/>
      <c r="C507"/>
      <c r="D507"/>
      <c r="E507"/>
      <c r="F507"/>
      <c r="G507"/>
      <c r="H507"/>
      <c r="I507"/>
    </row>
    <row r="508" spans="2:9" x14ac:dyDescent="0.25">
      <c r="B508"/>
      <c r="C508"/>
      <c r="D508"/>
      <c r="E508"/>
      <c r="F508"/>
      <c r="G508"/>
      <c r="H508"/>
      <c r="I508"/>
    </row>
    <row r="509" spans="2:9" x14ac:dyDescent="0.25">
      <c r="B509"/>
      <c r="C509"/>
      <c r="D509"/>
      <c r="E509"/>
      <c r="F509"/>
      <c r="G509"/>
      <c r="H509"/>
      <c r="I509"/>
    </row>
    <row r="510" spans="2:9" x14ac:dyDescent="0.25">
      <c r="B510"/>
      <c r="C510"/>
      <c r="D510"/>
      <c r="E510"/>
      <c r="F510"/>
      <c r="G510"/>
      <c r="H510"/>
      <c r="I510"/>
    </row>
    <row r="511" spans="2:9" x14ac:dyDescent="0.25">
      <c r="B511"/>
      <c r="C511"/>
      <c r="D511"/>
      <c r="E511"/>
      <c r="F511"/>
      <c r="G511"/>
      <c r="H511"/>
      <c r="I511"/>
    </row>
    <row r="512" spans="2:9" x14ac:dyDescent="0.25">
      <c r="B512"/>
      <c r="C512"/>
      <c r="D512"/>
      <c r="E512"/>
      <c r="F512"/>
      <c r="G512"/>
      <c r="H512"/>
      <c r="I512"/>
    </row>
    <row r="513" spans="2:9" x14ac:dyDescent="0.25">
      <c r="B513"/>
      <c r="C513"/>
      <c r="D513"/>
      <c r="E513"/>
      <c r="F513"/>
      <c r="G513"/>
      <c r="H513"/>
      <c r="I513"/>
    </row>
    <row r="514" spans="2:9" x14ac:dyDescent="0.25">
      <c r="B514"/>
      <c r="C514"/>
      <c r="D514"/>
      <c r="E514"/>
      <c r="F514"/>
      <c r="G514"/>
      <c r="H514"/>
      <c r="I514"/>
    </row>
    <row r="515" spans="2:9" x14ac:dyDescent="0.25">
      <c r="B515"/>
      <c r="C515"/>
      <c r="D515"/>
      <c r="E515"/>
      <c r="F515"/>
      <c r="G515"/>
      <c r="H515"/>
      <c r="I515"/>
    </row>
    <row r="516" spans="2:9" x14ac:dyDescent="0.25">
      <c r="B516"/>
      <c r="C516"/>
      <c r="D516"/>
      <c r="E516"/>
      <c r="F516"/>
      <c r="G516"/>
      <c r="H516"/>
      <c r="I516"/>
    </row>
    <row r="517" spans="2:9" x14ac:dyDescent="0.25">
      <c r="B517"/>
      <c r="C517"/>
      <c r="D517"/>
      <c r="E517"/>
      <c r="F517"/>
      <c r="G517"/>
      <c r="H517"/>
      <c r="I517"/>
    </row>
    <row r="518" spans="2:9" x14ac:dyDescent="0.25">
      <c r="B518"/>
      <c r="C518"/>
      <c r="D518"/>
      <c r="E518"/>
      <c r="F518"/>
      <c r="G518"/>
      <c r="H518"/>
      <c r="I518"/>
    </row>
    <row r="519" spans="2:9" x14ac:dyDescent="0.25">
      <c r="B519"/>
      <c r="C519"/>
      <c r="D519"/>
      <c r="E519"/>
      <c r="F519"/>
      <c r="G519"/>
      <c r="H519"/>
      <c r="I519"/>
    </row>
    <row r="520" spans="2:9" x14ac:dyDescent="0.25">
      <c r="B520"/>
      <c r="C520"/>
      <c r="D520"/>
      <c r="E520"/>
      <c r="F520"/>
      <c r="G520"/>
      <c r="H520"/>
      <c r="I520"/>
    </row>
    <row r="521" spans="2:9" x14ac:dyDescent="0.25">
      <c r="B521"/>
      <c r="C521"/>
      <c r="D521"/>
      <c r="E521"/>
      <c r="F521"/>
      <c r="G521"/>
      <c r="H521"/>
      <c r="I521"/>
    </row>
    <row r="522" spans="2:9" x14ac:dyDescent="0.25">
      <c r="B522"/>
      <c r="C522"/>
      <c r="D522"/>
      <c r="E522"/>
      <c r="F522"/>
      <c r="G522"/>
      <c r="H522"/>
      <c r="I522"/>
    </row>
    <row r="523" spans="2:9" x14ac:dyDescent="0.25">
      <c r="B523"/>
      <c r="C523"/>
      <c r="D523"/>
      <c r="E523"/>
      <c r="F523"/>
      <c r="G523"/>
      <c r="H523"/>
      <c r="I523"/>
    </row>
    <row r="524" spans="2:9" x14ac:dyDescent="0.25">
      <c r="B524"/>
      <c r="C524"/>
      <c r="D524"/>
      <c r="E524"/>
      <c r="F524"/>
      <c r="G524"/>
      <c r="H524"/>
      <c r="I524"/>
    </row>
    <row r="525" spans="2:9" x14ac:dyDescent="0.25">
      <c r="B525"/>
      <c r="C525"/>
      <c r="D525"/>
      <c r="E525"/>
      <c r="F525"/>
      <c r="G525"/>
      <c r="H525"/>
      <c r="I525"/>
    </row>
    <row r="526" spans="2:9" x14ac:dyDescent="0.25">
      <c r="B526"/>
      <c r="C526"/>
      <c r="D526"/>
      <c r="E526"/>
      <c r="F526"/>
      <c r="G526"/>
      <c r="H526"/>
      <c r="I526"/>
    </row>
    <row r="527" spans="2:9" x14ac:dyDescent="0.25">
      <c r="B527"/>
      <c r="C527"/>
      <c r="D527"/>
      <c r="E527"/>
      <c r="F527"/>
      <c r="G527"/>
      <c r="H527"/>
      <c r="I527"/>
    </row>
    <row r="528" spans="2:9" x14ac:dyDescent="0.25">
      <c r="B528"/>
      <c r="C528"/>
      <c r="D528"/>
      <c r="E528"/>
      <c r="F528"/>
      <c r="G528"/>
      <c r="H528"/>
      <c r="I528"/>
    </row>
    <row r="529" spans="2:9" x14ac:dyDescent="0.25">
      <c r="B529"/>
      <c r="C529"/>
      <c r="D529"/>
      <c r="E529"/>
      <c r="F529"/>
      <c r="G529"/>
      <c r="H529"/>
      <c r="I529"/>
    </row>
    <row r="530" spans="2:9" x14ac:dyDescent="0.25">
      <c r="B530"/>
      <c r="C530"/>
      <c r="D530"/>
      <c r="E530"/>
      <c r="F530"/>
      <c r="G530"/>
      <c r="H530"/>
      <c r="I530"/>
    </row>
    <row r="531" spans="2:9" x14ac:dyDescent="0.25">
      <c r="B531"/>
      <c r="C531"/>
      <c r="D531"/>
      <c r="E531"/>
      <c r="F531"/>
      <c r="G531"/>
      <c r="H531"/>
      <c r="I531"/>
    </row>
    <row r="532" spans="2:9" x14ac:dyDescent="0.25">
      <c r="B532"/>
      <c r="C532"/>
      <c r="D532"/>
      <c r="E532"/>
      <c r="F532"/>
      <c r="G532"/>
      <c r="H532"/>
      <c r="I532"/>
    </row>
    <row r="533" spans="2:9" x14ac:dyDescent="0.25">
      <c r="B533"/>
      <c r="C533"/>
      <c r="D533"/>
      <c r="E533"/>
      <c r="F533"/>
      <c r="G533"/>
      <c r="H533"/>
      <c r="I533"/>
    </row>
    <row r="534" spans="2:9" x14ac:dyDescent="0.25">
      <c r="B534"/>
      <c r="C534"/>
      <c r="D534"/>
      <c r="E534"/>
      <c r="F534"/>
      <c r="G534"/>
      <c r="H534"/>
      <c r="I534"/>
    </row>
    <row r="535" spans="2:9" x14ac:dyDescent="0.25">
      <c r="B535"/>
      <c r="C535"/>
      <c r="D535"/>
      <c r="E535"/>
      <c r="F535"/>
      <c r="G535"/>
      <c r="H535"/>
      <c r="I535"/>
    </row>
    <row r="536" spans="2:9" x14ac:dyDescent="0.25">
      <c r="B536"/>
      <c r="C536"/>
      <c r="D536"/>
      <c r="E536"/>
      <c r="F536"/>
      <c r="G536"/>
      <c r="H536"/>
      <c r="I536"/>
    </row>
    <row r="537" spans="2:9" x14ac:dyDescent="0.25">
      <c r="B537"/>
      <c r="C537"/>
      <c r="D537"/>
      <c r="E537"/>
      <c r="F537"/>
      <c r="G537"/>
      <c r="H537"/>
      <c r="I537"/>
    </row>
    <row r="538" spans="2:9" x14ac:dyDescent="0.25">
      <c r="B538"/>
      <c r="C538"/>
      <c r="D538"/>
      <c r="E538"/>
      <c r="F538"/>
      <c r="G538"/>
      <c r="H538"/>
      <c r="I538"/>
    </row>
    <row r="539" spans="2:9" x14ac:dyDescent="0.25">
      <c r="B539"/>
      <c r="C539"/>
      <c r="D539"/>
      <c r="E539"/>
      <c r="F539"/>
      <c r="G539"/>
      <c r="H539"/>
      <c r="I539"/>
    </row>
    <row r="540" spans="2:9" x14ac:dyDescent="0.25">
      <c r="B540"/>
      <c r="C540"/>
      <c r="D540"/>
      <c r="E540"/>
      <c r="F540"/>
      <c r="G540"/>
      <c r="H540"/>
      <c r="I540"/>
    </row>
    <row r="541" spans="2:9" x14ac:dyDescent="0.25">
      <c r="B541"/>
      <c r="C541"/>
      <c r="D541"/>
      <c r="E541"/>
      <c r="F541"/>
      <c r="G541"/>
      <c r="H541"/>
      <c r="I541"/>
    </row>
    <row r="542" spans="2:9" x14ac:dyDescent="0.25">
      <c r="B542"/>
      <c r="C542"/>
      <c r="D542"/>
      <c r="E542"/>
      <c r="F542"/>
      <c r="G542"/>
      <c r="H542"/>
      <c r="I542"/>
    </row>
    <row r="543" spans="2:9" x14ac:dyDescent="0.25">
      <c r="B543"/>
      <c r="C543"/>
      <c r="D543"/>
      <c r="E543"/>
      <c r="F543"/>
      <c r="G543"/>
      <c r="H543"/>
      <c r="I543"/>
    </row>
    <row r="544" spans="2:9" x14ac:dyDescent="0.25">
      <c r="B544"/>
      <c r="C544"/>
      <c r="D544"/>
      <c r="E544"/>
      <c r="F544"/>
      <c r="G544"/>
      <c r="H544"/>
      <c r="I544"/>
    </row>
    <row r="545" spans="2:9" x14ac:dyDescent="0.25">
      <c r="B545"/>
      <c r="C545"/>
      <c r="D545"/>
      <c r="E545"/>
      <c r="F545"/>
      <c r="G545"/>
      <c r="H545"/>
      <c r="I545"/>
    </row>
    <row r="546" spans="2:9" x14ac:dyDescent="0.25">
      <c r="B546"/>
      <c r="C546"/>
      <c r="D546"/>
      <c r="E546"/>
      <c r="F546"/>
      <c r="G546"/>
      <c r="H546"/>
      <c r="I546"/>
    </row>
    <row r="547" spans="2:9" x14ac:dyDescent="0.25">
      <c r="B547"/>
      <c r="C547"/>
      <c r="D547"/>
      <c r="E547"/>
      <c r="F547"/>
      <c r="G547"/>
      <c r="H547"/>
      <c r="I547"/>
    </row>
    <row r="548" spans="2:9" x14ac:dyDescent="0.25">
      <c r="B548"/>
      <c r="C548"/>
      <c r="D548"/>
      <c r="E548"/>
      <c r="F548"/>
      <c r="G548"/>
      <c r="H548"/>
      <c r="I548"/>
    </row>
    <row r="549" spans="2:9" x14ac:dyDescent="0.25">
      <c r="B549"/>
      <c r="C549"/>
      <c r="D549"/>
      <c r="E549"/>
      <c r="F549"/>
      <c r="G549"/>
      <c r="H549"/>
      <c r="I549"/>
    </row>
    <row r="550" spans="2:9" x14ac:dyDescent="0.25">
      <c r="B550"/>
      <c r="C550"/>
      <c r="D550"/>
      <c r="E550"/>
      <c r="F550"/>
      <c r="G550"/>
      <c r="H550"/>
      <c r="I550"/>
    </row>
    <row r="551" spans="2:9" x14ac:dyDescent="0.25">
      <c r="B551"/>
      <c r="C551"/>
      <c r="D551"/>
      <c r="E551"/>
      <c r="F551"/>
      <c r="G551"/>
      <c r="H551"/>
      <c r="I551"/>
    </row>
    <row r="552" spans="2:9" x14ac:dyDescent="0.25">
      <c r="B552"/>
      <c r="C552"/>
      <c r="D552"/>
      <c r="E552"/>
      <c r="F552"/>
      <c r="G552"/>
      <c r="H552"/>
      <c r="I552"/>
    </row>
    <row r="553" spans="2:9" x14ac:dyDescent="0.25">
      <c r="B553"/>
      <c r="C553"/>
      <c r="D553"/>
      <c r="E553"/>
      <c r="F553"/>
      <c r="G553"/>
      <c r="H553"/>
      <c r="I553"/>
    </row>
    <row r="554" spans="2:9" x14ac:dyDescent="0.25">
      <c r="B554"/>
      <c r="C554"/>
      <c r="D554"/>
      <c r="E554"/>
      <c r="F554"/>
      <c r="G554"/>
      <c r="H554"/>
      <c r="I554"/>
    </row>
    <row r="555" spans="2:9" x14ac:dyDescent="0.25">
      <c r="B555"/>
      <c r="C555"/>
      <c r="D555"/>
      <c r="E555"/>
      <c r="F555"/>
      <c r="G555"/>
      <c r="H555"/>
      <c r="I555"/>
    </row>
    <row r="556" spans="2:9" x14ac:dyDescent="0.25">
      <c r="B556"/>
      <c r="C556"/>
      <c r="D556"/>
      <c r="E556"/>
      <c r="F556"/>
      <c r="G556"/>
      <c r="H556"/>
      <c r="I556"/>
    </row>
    <row r="557" spans="2:9" x14ac:dyDescent="0.25">
      <c r="B557"/>
      <c r="C557"/>
      <c r="D557"/>
      <c r="E557"/>
      <c r="F557"/>
      <c r="G557"/>
      <c r="H557"/>
      <c r="I557"/>
    </row>
    <row r="558" spans="2:9" x14ac:dyDescent="0.25">
      <c r="B558"/>
      <c r="C558"/>
      <c r="D558"/>
      <c r="E558"/>
      <c r="F558"/>
      <c r="G558"/>
      <c r="H558"/>
      <c r="I558"/>
    </row>
    <row r="559" spans="2:9" x14ac:dyDescent="0.25">
      <c r="B559"/>
      <c r="C559"/>
      <c r="D559"/>
      <c r="E559"/>
      <c r="F559"/>
      <c r="G559"/>
      <c r="H559"/>
      <c r="I559"/>
    </row>
    <row r="560" spans="2:9" x14ac:dyDescent="0.25">
      <c r="B560"/>
      <c r="C560"/>
      <c r="D560"/>
      <c r="E560"/>
      <c r="F560"/>
      <c r="G560"/>
      <c r="H560"/>
      <c r="I560"/>
    </row>
    <row r="561" spans="2:9" x14ac:dyDescent="0.25">
      <c r="B561"/>
      <c r="C561"/>
      <c r="D561"/>
      <c r="E561"/>
      <c r="F561"/>
      <c r="G561"/>
      <c r="H561"/>
      <c r="I561"/>
    </row>
    <row r="562" spans="2:9" x14ac:dyDescent="0.25">
      <c r="B562"/>
      <c r="C562"/>
      <c r="D562"/>
      <c r="E562"/>
      <c r="F562"/>
      <c r="G562"/>
      <c r="H562"/>
      <c r="I562"/>
    </row>
    <row r="563" spans="2:9" x14ac:dyDescent="0.25">
      <c r="B563"/>
      <c r="C563"/>
      <c r="D563"/>
      <c r="E563"/>
      <c r="F563"/>
      <c r="G563"/>
      <c r="H563"/>
      <c r="I563"/>
    </row>
    <row r="564" spans="2:9" x14ac:dyDescent="0.25">
      <c r="B564"/>
      <c r="C564"/>
      <c r="D564"/>
      <c r="E564"/>
      <c r="F564"/>
      <c r="G564"/>
      <c r="H564"/>
      <c r="I564"/>
    </row>
    <row r="565" spans="2:9" x14ac:dyDescent="0.25">
      <c r="B565"/>
      <c r="C565"/>
      <c r="D565"/>
      <c r="E565"/>
      <c r="F565"/>
      <c r="G565"/>
      <c r="H565"/>
      <c r="I565"/>
    </row>
    <row r="566" spans="2:9" x14ac:dyDescent="0.25">
      <c r="B566"/>
      <c r="C566"/>
      <c r="D566"/>
      <c r="E566"/>
      <c r="F566"/>
      <c r="G566"/>
      <c r="H566"/>
      <c r="I566"/>
    </row>
    <row r="567" spans="2:9" x14ac:dyDescent="0.25">
      <c r="B567"/>
      <c r="C567"/>
      <c r="D567"/>
      <c r="E567"/>
      <c r="F567"/>
      <c r="G567"/>
      <c r="H567"/>
      <c r="I567"/>
    </row>
    <row r="568" spans="2:9" x14ac:dyDescent="0.25">
      <c r="B568"/>
      <c r="C568"/>
      <c r="D568"/>
      <c r="E568"/>
      <c r="F568"/>
      <c r="G568"/>
      <c r="H568"/>
      <c r="I568"/>
    </row>
    <row r="569" spans="2:9" x14ac:dyDescent="0.25">
      <c r="B569"/>
      <c r="C569"/>
      <c r="D569"/>
      <c r="E569"/>
      <c r="F569"/>
      <c r="G569"/>
      <c r="H569"/>
      <c r="I569"/>
    </row>
    <row r="570" spans="2:9" x14ac:dyDescent="0.25">
      <c r="B570"/>
      <c r="C570"/>
      <c r="D570"/>
      <c r="E570"/>
      <c r="F570"/>
      <c r="G570"/>
      <c r="H570"/>
      <c r="I570"/>
    </row>
    <row r="571" spans="2:9" x14ac:dyDescent="0.25">
      <c r="B571"/>
      <c r="C571"/>
      <c r="D571"/>
      <c r="E571"/>
      <c r="F571"/>
      <c r="G571"/>
      <c r="H571"/>
      <c r="I571"/>
    </row>
    <row r="572" spans="2:9" x14ac:dyDescent="0.25">
      <c r="B572"/>
      <c r="C572"/>
      <c r="D572"/>
      <c r="E572"/>
      <c r="F572"/>
      <c r="G572"/>
      <c r="H572"/>
      <c r="I572"/>
    </row>
    <row r="573" spans="2:9" x14ac:dyDescent="0.25">
      <c r="B573"/>
      <c r="C573"/>
      <c r="D573"/>
      <c r="E573"/>
      <c r="F573"/>
      <c r="G573"/>
      <c r="H573"/>
      <c r="I573"/>
    </row>
    <row r="574" spans="2:9" x14ac:dyDescent="0.25">
      <c r="B574"/>
      <c r="C574"/>
      <c r="D574"/>
      <c r="E574"/>
      <c r="F574"/>
      <c r="G574"/>
      <c r="H574"/>
      <c r="I574"/>
    </row>
    <row r="575" spans="2:9" x14ac:dyDescent="0.25">
      <c r="B575"/>
      <c r="C575"/>
      <c r="D575"/>
      <c r="E575"/>
      <c r="F575"/>
      <c r="G575"/>
      <c r="H575"/>
      <c r="I575"/>
    </row>
    <row r="576" spans="2:9" x14ac:dyDescent="0.25">
      <c r="B576"/>
      <c r="C576"/>
      <c r="D576"/>
      <c r="E576"/>
      <c r="F576"/>
      <c r="G576"/>
      <c r="H576"/>
      <c r="I576"/>
    </row>
    <row r="577" spans="2:9" x14ac:dyDescent="0.25">
      <c r="B577"/>
      <c r="C577"/>
      <c r="D577"/>
      <c r="E577"/>
      <c r="F577"/>
      <c r="G577"/>
      <c r="H577"/>
      <c r="I577"/>
    </row>
    <row r="578" spans="2:9" x14ac:dyDescent="0.25">
      <c r="B578"/>
      <c r="C578"/>
      <c r="D578"/>
      <c r="E578"/>
      <c r="F578"/>
      <c r="G578"/>
      <c r="H578"/>
      <c r="I578"/>
    </row>
    <row r="579" spans="2:9" x14ac:dyDescent="0.25">
      <c r="B579"/>
      <c r="C579"/>
      <c r="D579"/>
      <c r="E579"/>
      <c r="F579"/>
      <c r="G579"/>
      <c r="H579"/>
      <c r="I579"/>
    </row>
    <row r="580" spans="2:9" x14ac:dyDescent="0.25">
      <c r="B580"/>
      <c r="C580"/>
      <c r="D580"/>
      <c r="E580"/>
      <c r="F580"/>
      <c r="G580"/>
      <c r="H580"/>
      <c r="I580"/>
    </row>
    <row r="581" spans="2:9" x14ac:dyDescent="0.25">
      <c r="B581"/>
      <c r="C581"/>
      <c r="D581"/>
      <c r="E581"/>
      <c r="F581"/>
      <c r="G581"/>
      <c r="H581"/>
      <c r="I581"/>
    </row>
    <row r="582" spans="2:9" x14ac:dyDescent="0.25">
      <c r="B582"/>
      <c r="C582"/>
      <c r="D582"/>
      <c r="E582"/>
      <c r="F582"/>
      <c r="G582"/>
      <c r="H582"/>
      <c r="I582"/>
    </row>
    <row r="583" spans="2:9" x14ac:dyDescent="0.25">
      <c r="B583"/>
      <c r="C583"/>
      <c r="D583"/>
      <c r="E583"/>
      <c r="F583"/>
      <c r="G583"/>
      <c r="H583"/>
      <c r="I583"/>
    </row>
    <row r="584" spans="2:9" x14ac:dyDescent="0.25">
      <c r="B584"/>
      <c r="C584"/>
      <c r="D584"/>
      <c r="E584"/>
      <c r="F584"/>
      <c r="G584"/>
      <c r="H584"/>
      <c r="I584"/>
    </row>
    <row r="585" spans="2:9" x14ac:dyDescent="0.25">
      <c r="B585"/>
      <c r="C585"/>
      <c r="D585"/>
      <c r="E585"/>
      <c r="F585"/>
      <c r="G585"/>
      <c r="H585"/>
      <c r="I585"/>
    </row>
    <row r="586" spans="2:9" x14ac:dyDescent="0.25">
      <c r="B586"/>
      <c r="C586"/>
      <c r="D586"/>
      <c r="E586"/>
      <c r="F586"/>
      <c r="G586"/>
      <c r="H586"/>
      <c r="I586"/>
    </row>
    <row r="587" spans="2:9" x14ac:dyDescent="0.25">
      <c r="B587"/>
      <c r="C587"/>
      <c r="D587"/>
      <c r="E587"/>
      <c r="F587"/>
      <c r="G587"/>
      <c r="H587"/>
      <c r="I587"/>
    </row>
    <row r="588" spans="2:9" x14ac:dyDescent="0.25">
      <c r="B588"/>
      <c r="C588"/>
      <c r="D588"/>
      <c r="E588"/>
      <c r="F588"/>
      <c r="G588"/>
      <c r="H588"/>
      <c r="I588"/>
    </row>
    <row r="589" spans="2:9" x14ac:dyDescent="0.25">
      <c r="B589"/>
      <c r="C589"/>
      <c r="D589"/>
      <c r="E589"/>
      <c r="F589"/>
      <c r="G589"/>
      <c r="H589"/>
      <c r="I589"/>
    </row>
    <row r="590" spans="2:9" x14ac:dyDescent="0.25">
      <c r="B590"/>
      <c r="C590"/>
      <c r="D590"/>
      <c r="E590"/>
      <c r="F590"/>
      <c r="G590"/>
      <c r="H590"/>
      <c r="I590"/>
    </row>
    <row r="591" spans="2:9" x14ac:dyDescent="0.25">
      <c r="B591"/>
      <c r="C591"/>
      <c r="D591"/>
      <c r="E591"/>
      <c r="F591"/>
      <c r="G591"/>
      <c r="H591"/>
      <c r="I591"/>
    </row>
    <row r="592" spans="2:9" x14ac:dyDescent="0.25">
      <c r="B592"/>
      <c r="C592"/>
      <c r="D592"/>
      <c r="E592"/>
      <c r="F592"/>
      <c r="G592"/>
      <c r="H592"/>
      <c r="I592"/>
    </row>
    <row r="593" spans="2:9" x14ac:dyDescent="0.25">
      <c r="B593"/>
      <c r="C593"/>
      <c r="D593"/>
      <c r="E593"/>
      <c r="F593"/>
      <c r="G593"/>
      <c r="H593"/>
      <c r="I593"/>
    </row>
    <row r="594" spans="2:9" x14ac:dyDescent="0.25">
      <c r="B594"/>
      <c r="C594"/>
      <c r="D594"/>
      <c r="E594"/>
      <c r="F594"/>
      <c r="G594"/>
      <c r="H594"/>
      <c r="I594"/>
    </row>
    <row r="595" spans="2:9" x14ac:dyDescent="0.25">
      <c r="B595"/>
      <c r="C595"/>
      <c r="D595"/>
      <c r="E595"/>
      <c r="F595"/>
      <c r="G595"/>
      <c r="H595"/>
      <c r="I595"/>
    </row>
    <row r="596" spans="2:9" x14ac:dyDescent="0.25">
      <c r="B596"/>
      <c r="C596"/>
      <c r="D596"/>
      <c r="E596"/>
      <c r="F596"/>
      <c r="G596"/>
      <c r="H596"/>
      <c r="I596"/>
    </row>
    <row r="597" spans="2:9" x14ac:dyDescent="0.25">
      <c r="B597"/>
      <c r="C597"/>
      <c r="D597"/>
      <c r="E597"/>
      <c r="F597"/>
      <c r="G597"/>
      <c r="H597"/>
      <c r="I597"/>
    </row>
    <row r="598" spans="2:9" x14ac:dyDescent="0.25">
      <c r="B598"/>
      <c r="C598"/>
      <c r="D598"/>
      <c r="E598"/>
      <c r="F598"/>
      <c r="G598"/>
      <c r="H598"/>
      <c r="I598"/>
    </row>
    <row r="599" spans="2:9" x14ac:dyDescent="0.25">
      <c r="B599"/>
      <c r="C599"/>
      <c r="D599"/>
      <c r="E599"/>
      <c r="F599"/>
      <c r="G599"/>
      <c r="H599"/>
      <c r="I599"/>
    </row>
    <row r="600" spans="2:9" x14ac:dyDescent="0.25">
      <c r="B600"/>
      <c r="C600"/>
      <c r="D600"/>
      <c r="E600"/>
      <c r="F600"/>
      <c r="G600"/>
      <c r="H600"/>
      <c r="I600"/>
    </row>
    <row r="601" spans="2:9" x14ac:dyDescent="0.25">
      <c r="B601"/>
      <c r="C601"/>
      <c r="D601"/>
      <c r="E601"/>
      <c r="F601"/>
      <c r="G601"/>
      <c r="H601"/>
      <c r="I601"/>
    </row>
    <row r="602" spans="2:9" x14ac:dyDescent="0.25">
      <c r="B602"/>
      <c r="C602"/>
      <c r="D602"/>
      <c r="E602"/>
      <c r="F602"/>
      <c r="G602"/>
      <c r="H602"/>
      <c r="I602"/>
    </row>
    <row r="603" spans="2:9" x14ac:dyDescent="0.25">
      <c r="B603"/>
      <c r="C603"/>
      <c r="D603"/>
      <c r="E603"/>
      <c r="F603"/>
      <c r="G603"/>
      <c r="H603"/>
      <c r="I603"/>
    </row>
    <row r="604" spans="2:9" x14ac:dyDescent="0.25">
      <c r="B604"/>
      <c r="C604"/>
      <c r="D604"/>
      <c r="E604"/>
      <c r="F604"/>
      <c r="G604"/>
      <c r="H604"/>
      <c r="I604"/>
    </row>
  </sheetData>
  <conditionalFormatting sqref="E1:E3 E1167:E1048576">
    <cfRule type="cellIs" dxfId="30" priority="2" operator="lessThan">
      <formula>0</formula>
    </cfRule>
  </conditionalFormatting>
  <conditionalFormatting pivot="1" sqref="E8:E30 I8:I30 M8:M30">
    <cfRule type="cellIs" dxfId="29" priority="1" operator="lessThan">
      <formula>0</formula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scale="81" fitToHeight="0" orientation="portrait" r:id="rId2"/>
  <headerFooter>
    <oddHeader>&amp;C&amp;"Calibri,Bold"&amp;14Rose Counter Sales Detail by Country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1"/>
  <sheetViews>
    <sheetView showGridLines="0" workbookViewId="0">
      <selection activeCell="B9" sqref="B9"/>
    </sheetView>
  </sheetViews>
  <sheetFormatPr defaultRowHeight="15" x14ac:dyDescent="0.25"/>
  <cols>
    <col min="1" max="1" width="40.7109375" customWidth="1"/>
    <col min="2" max="2" width="16.28515625" style="6" customWidth="1"/>
    <col min="3" max="3" width="10.5703125" style="6" customWidth="1"/>
    <col min="4" max="4" width="10.42578125" style="6" customWidth="1"/>
    <col min="5" max="5" width="6.85546875" style="6" customWidth="1"/>
    <col min="6" max="6" width="11" style="6" customWidth="1"/>
    <col min="7" max="7" width="10.5703125" style="6" customWidth="1"/>
    <col min="8" max="8" width="10.42578125" style="6" bestFit="1" customWidth="1"/>
    <col min="9" max="9" width="6.8554687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6" x14ac:dyDescent="0.25">
      <c r="B1"/>
    </row>
    <row r="2" spans="1:16" hidden="1" x14ac:dyDescent="0.25">
      <c r="A2" s="5" t="s">
        <v>5</v>
      </c>
      <c r="B2" t="s">
        <v>22</v>
      </c>
    </row>
    <row r="3" spans="1:16" ht="28.5" hidden="1" x14ac:dyDescent="0.45">
      <c r="A3" s="5" t="s">
        <v>6</v>
      </c>
      <c r="B3" t="s">
        <v>708</v>
      </c>
      <c r="C3" s="15"/>
      <c r="D3" s="15"/>
      <c r="E3" s="15"/>
      <c r="F3" s="15"/>
      <c r="G3" s="15"/>
      <c r="H3" s="15"/>
      <c r="I3" s="15"/>
      <c r="J3" s="16"/>
      <c r="K3" s="16"/>
      <c r="L3" s="16"/>
      <c r="M3" s="16"/>
      <c r="N3" s="16"/>
      <c r="O3" s="16"/>
      <c r="P3" s="16"/>
    </row>
    <row r="4" spans="1:16" ht="28.5" x14ac:dyDescent="0.45">
      <c r="A4" s="54" t="s">
        <v>198</v>
      </c>
      <c r="B4" s="54"/>
      <c r="C4" s="54"/>
      <c r="D4" s="54"/>
      <c r="E4" s="54"/>
      <c r="F4" s="54"/>
      <c r="G4" s="54"/>
      <c r="H4" s="54"/>
      <c r="I4" s="54"/>
    </row>
    <row r="5" spans="1:16" x14ac:dyDescent="0.25">
      <c r="B5" s="5" t="s">
        <v>110</v>
      </c>
      <c r="C5"/>
      <c r="D5"/>
      <c r="E5"/>
      <c r="F5"/>
      <c r="G5"/>
      <c r="H5"/>
      <c r="I5"/>
    </row>
    <row r="6" spans="1:16" x14ac:dyDescent="0.25">
      <c r="B6" s="51" t="s">
        <v>87</v>
      </c>
      <c r="C6" s="51"/>
      <c r="D6" s="51"/>
      <c r="E6" s="51"/>
      <c r="F6" s="51" t="s">
        <v>89</v>
      </c>
      <c r="G6" s="51"/>
      <c r="H6" s="51"/>
      <c r="I6" s="51"/>
      <c r="J6" t="s">
        <v>114</v>
      </c>
      <c r="K6" t="s">
        <v>111</v>
      </c>
      <c r="L6" t="s">
        <v>112</v>
      </c>
      <c r="M6" t="s">
        <v>113</v>
      </c>
    </row>
    <row r="7" spans="1:16" x14ac:dyDescent="0.25">
      <c r="A7" s="5" t="s">
        <v>105</v>
      </c>
      <c r="B7" s="8" t="s">
        <v>115</v>
      </c>
      <c r="C7" s="6" t="s">
        <v>106</v>
      </c>
      <c r="D7" s="6" t="s">
        <v>107</v>
      </c>
      <c r="E7" s="6" t="s">
        <v>108</v>
      </c>
      <c r="F7" s="8" t="s">
        <v>115</v>
      </c>
      <c r="G7" s="6" t="s">
        <v>106</v>
      </c>
      <c r="H7" s="6" t="s">
        <v>107</v>
      </c>
      <c r="I7" s="6" t="s">
        <v>108</v>
      </c>
    </row>
    <row r="8" spans="1:16" x14ac:dyDescent="0.25">
      <c r="A8" s="1" t="s">
        <v>131</v>
      </c>
      <c r="B8" s="9">
        <v>20.95</v>
      </c>
      <c r="C8" s="10">
        <v>3.67</v>
      </c>
      <c r="D8" s="10">
        <v>105.42</v>
      </c>
      <c r="E8" s="11">
        <v>-0.96518687156137351</v>
      </c>
      <c r="F8" s="9">
        <v>20.95</v>
      </c>
      <c r="G8" s="10">
        <v>1943.08</v>
      </c>
      <c r="H8" s="10">
        <v>2799.67</v>
      </c>
      <c r="I8" s="11">
        <v>-0.30596105969632137</v>
      </c>
      <c r="J8" s="7">
        <v>41.9</v>
      </c>
      <c r="K8" s="2">
        <v>1946.75</v>
      </c>
      <c r="L8" s="2">
        <v>2905.09</v>
      </c>
      <c r="M8" s="3">
        <v>-0.32988306730600431</v>
      </c>
    </row>
    <row r="9" spans="1:16" x14ac:dyDescent="0.25">
      <c r="A9" s="1" t="s">
        <v>134</v>
      </c>
      <c r="B9" s="9">
        <v>18.95</v>
      </c>
      <c r="C9" s="10">
        <v>2.58</v>
      </c>
      <c r="D9" s="10"/>
      <c r="E9" s="11">
        <v>0</v>
      </c>
      <c r="F9" s="9">
        <v>18.95</v>
      </c>
      <c r="G9" s="10">
        <v>1355.33</v>
      </c>
      <c r="H9" s="10"/>
      <c r="I9" s="11">
        <v>0</v>
      </c>
      <c r="J9" s="7">
        <v>37.9</v>
      </c>
      <c r="K9" s="2">
        <v>1357.9099999999999</v>
      </c>
      <c r="L9" s="2"/>
      <c r="M9" s="3">
        <v>0</v>
      </c>
    </row>
    <row r="10" spans="1:16" x14ac:dyDescent="0.25">
      <c r="A10" s="1" t="s">
        <v>109</v>
      </c>
      <c r="B10" s="9">
        <v>39.9</v>
      </c>
      <c r="C10" s="10">
        <v>6.25</v>
      </c>
      <c r="D10" s="10">
        <v>105.42</v>
      </c>
      <c r="E10" s="11">
        <v>-0.94071333712767979</v>
      </c>
      <c r="F10" s="9">
        <v>39.9</v>
      </c>
      <c r="G10" s="10">
        <v>3298.41</v>
      </c>
      <c r="H10" s="10">
        <v>2799.67</v>
      </c>
      <c r="I10" s="11">
        <v>0.17814242392853435</v>
      </c>
      <c r="J10" s="7">
        <v>79.8</v>
      </c>
      <c r="K10" s="2">
        <v>3304.66</v>
      </c>
      <c r="L10" s="2">
        <v>2905.09</v>
      </c>
      <c r="M10" s="3">
        <v>0.13754134983769856</v>
      </c>
    </row>
    <row r="11" spans="1:16" x14ac:dyDescent="0.25">
      <c r="B11"/>
      <c r="C11"/>
      <c r="D11"/>
      <c r="E11"/>
      <c r="F11"/>
      <c r="G11"/>
      <c r="H11"/>
      <c r="I11"/>
    </row>
    <row r="12" spans="1:16" x14ac:dyDescent="0.25">
      <c r="B12"/>
      <c r="C12"/>
      <c r="D12"/>
      <c r="E12"/>
      <c r="F12"/>
      <c r="G12"/>
      <c r="H12"/>
      <c r="I12"/>
    </row>
    <row r="13" spans="1:16" x14ac:dyDescent="0.25">
      <c r="B13"/>
      <c r="C13"/>
      <c r="D13"/>
      <c r="E13"/>
      <c r="F13"/>
      <c r="G13"/>
      <c r="H13"/>
      <c r="I13"/>
    </row>
    <row r="14" spans="1:16" x14ac:dyDescent="0.25">
      <c r="B14"/>
      <c r="C14"/>
      <c r="D14"/>
      <c r="E14"/>
      <c r="F14"/>
      <c r="G14"/>
      <c r="H14"/>
      <c r="I14"/>
    </row>
    <row r="15" spans="1:16" x14ac:dyDescent="0.25">
      <c r="B15"/>
      <c r="C15"/>
      <c r="D15"/>
      <c r="E15"/>
      <c r="F15"/>
      <c r="G15"/>
      <c r="H15"/>
      <c r="I15"/>
    </row>
    <row r="16" spans="1:16" x14ac:dyDescent="0.25">
      <c r="B16"/>
      <c r="C16"/>
      <c r="D16"/>
      <c r="E16"/>
      <c r="F16"/>
      <c r="G16"/>
      <c r="H16"/>
      <c r="I16"/>
    </row>
    <row r="17" spans="2:9" x14ac:dyDescent="0.25">
      <c r="B17"/>
      <c r="C17"/>
      <c r="D17"/>
      <c r="E17"/>
      <c r="F17"/>
      <c r="G17"/>
      <c r="H17"/>
      <c r="I17"/>
    </row>
    <row r="18" spans="2:9" x14ac:dyDescent="0.25">
      <c r="B18"/>
      <c r="C18"/>
      <c r="D18"/>
      <c r="E18"/>
      <c r="F18"/>
      <c r="G18"/>
      <c r="H18"/>
      <c r="I18"/>
    </row>
    <row r="19" spans="2:9" x14ac:dyDescent="0.25">
      <c r="B19"/>
      <c r="C19"/>
      <c r="D19"/>
      <c r="E19"/>
      <c r="F19"/>
      <c r="G19"/>
      <c r="H19"/>
      <c r="I19"/>
    </row>
    <row r="20" spans="2:9" x14ac:dyDescent="0.25">
      <c r="B20"/>
      <c r="C20"/>
      <c r="D20"/>
      <c r="E20"/>
      <c r="F20"/>
      <c r="G20"/>
      <c r="H20"/>
      <c r="I20"/>
    </row>
    <row r="21" spans="2:9" x14ac:dyDescent="0.25">
      <c r="B21"/>
      <c r="C21"/>
      <c r="D21"/>
      <c r="E21"/>
      <c r="F21"/>
      <c r="G21"/>
      <c r="H21"/>
      <c r="I21"/>
    </row>
    <row r="22" spans="2:9" x14ac:dyDescent="0.25">
      <c r="B22"/>
      <c r="C22"/>
      <c r="D22"/>
      <c r="E22"/>
      <c r="F22"/>
      <c r="G22"/>
      <c r="H22"/>
      <c r="I22"/>
    </row>
    <row r="23" spans="2:9" x14ac:dyDescent="0.25">
      <c r="B23"/>
      <c r="C23"/>
      <c r="D23"/>
      <c r="E23"/>
      <c r="F23"/>
      <c r="G23"/>
      <c r="H23"/>
      <c r="I23"/>
    </row>
    <row r="24" spans="2:9" x14ac:dyDescent="0.25">
      <c r="B24"/>
      <c r="C24"/>
      <c r="D24"/>
      <c r="E24"/>
      <c r="F24"/>
      <c r="G24"/>
      <c r="H24"/>
      <c r="I24"/>
    </row>
    <row r="25" spans="2:9" x14ac:dyDescent="0.25">
      <c r="B25"/>
      <c r="C25"/>
      <c r="D25"/>
      <c r="E25"/>
      <c r="F25"/>
      <c r="G25"/>
      <c r="H25"/>
      <c r="I25"/>
    </row>
    <row r="26" spans="2:9" x14ac:dyDescent="0.25">
      <c r="B26"/>
      <c r="C26"/>
      <c r="D26"/>
      <c r="E26"/>
      <c r="F26"/>
      <c r="G26"/>
      <c r="H26"/>
      <c r="I26"/>
    </row>
    <row r="27" spans="2:9" x14ac:dyDescent="0.25">
      <c r="B27"/>
      <c r="C27"/>
      <c r="D27"/>
      <c r="E27"/>
      <c r="F27"/>
      <c r="G27"/>
      <c r="H27"/>
      <c r="I27"/>
    </row>
    <row r="28" spans="2:9" x14ac:dyDescent="0.25">
      <c r="B28"/>
      <c r="C28"/>
      <c r="D28"/>
      <c r="E28"/>
      <c r="F28"/>
      <c r="G28"/>
      <c r="H28"/>
      <c r="I28"/>
    </row>
    <row r="29" spans="2:9" x14ac:dyDescent="0.25">
      <c r="B29"/>
      <c r="C29"/>
      <c r="D29"/>
      <c r="E29"/>
      <c r="F29"/>
      <c r="G29"/>
      <c r="H29"/>
      <c r="I29"/>
    </row>
    <row r="30" spans="2:9" x14ac:dyDescent="0.25">
      <c r="B30"/>
      <c r="C30"/>
      <c r="D30"/>
      <c r="E30"/>
      <c r="F30"/>
      <c r="G30"/>
      <c r="H30"/>
      <c r="I30"/>
    </row>
    <row r="31" spans="2:9" x14ac:dyDescent="0.25">
      <c r="B31"/>
      <c r="C31"/>
      <c r="D31"/>
      <c r="E31"/>
      <c r="F31"/>
      <c r="G31"/>
      <c r="H31"/>
      <c r="I31"/>
    </row>
    <row r="32" spans="2:9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</sheetData>
  <mergeCells count="1">
    <mergeCell ref="A4:I4"/>
  </mergeCells>
  <conditionalFormatting sqref="E1:E2 E1126:E1048576">
    <cfRule type="cellIs" dxfId="28" priority="10" operator="lessThan">
      <formula>0</formula>
    </cfRule>
  </conditionalFormatting>
  <conditionalFormatting pivot="1" sqref="E8:E10 I8:I10 M8:M10">
    <cfRule type="cellIs" dxfId="27" priority="9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scale="83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workbookViewId="0">
      <selection activeCell="D21" sqref="D21"/>
    </sheetView>
  </sheetViews>
  <sheetFormatPr defaultRowHeight="15" x14ac:dyDescent="0.25"/>
  <cols>
    <col min="1" max="1" width="26.7109375" customWidth="1"/>
    <col min="2" max="2" width="16.28515625" style="6" customWidth="1"/>
    <col min="3" max="3" width="10.42578125" style="6" customWidth="1"/>
    <col min="4" max="4" width="8.140625" style="6" customWidth="1"/>
    <col min="5" max="5" width="10.5703125" style="6" customWidth="1"/>
    <col min="6" max="6" width="10.42578125" style="6" customWidth="1"/>
    <col min="7" max="7" width="9.140625" style="6" customWidth="1"/>
    <col min="8" max="8" width="15.5703125" style="6" hidden="1" customWidth="1"/>
    <col min="9" max="9" width="15.42578125" style="6" hidden="1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0" x14ac:dyDescent="0.25">
      <c r="A1" s="5" t="s">
        <v>5</v>
      </c>
      <c r="B1" t="s">
        <v>22</v>
      </c>
    </row>
    <row r="2" spans="1:10" x14ac:dyDescent="0.25">
      <c r="A2" s="5" t="s">
        <v>6</v>
      </c>
      <c r="B2" s="1">
        <v>705020</v>
      </c>
    </row>
    <row r="4" spans="1:10" x14ac:dyDescent="0.25">
      <c r="B4" s="5" t="s">
        <v>110</v>
      </c>
      <c r="C4"/>
      <c r="D4"/>
      <c r="E4"/>
      <c r="F4"/>
      <c r="G4"/>
      <c r="H4"/>
      <c r="I4"/>
    </row>
    <row r="5" spans="1:10" x14ac:dyDescent="0.25">
      <c r="B5" s="6" t="s">
        <v>87</v>
      </c>
      <c r="E5" s="6" t="s">
        <v>89</v>
      </c>
      <c r="H5" t="s">
        <v>111</v>
      </c>
      <c r="I5" t="s">
        <v>112</v>
      </c>
      <c r="J5" t="s">
        <v>113</v>
      </c>
    </row>
    <row r="6" spans="1:10" x14ac:dyDescent="0.25">
      <c r="A6" s="5" t="s">
        <v>105</v>
      </c>
      <c r="B6" s="8" t="s">
        <v>106</v>
      </c>
      <c r="C6" s="6" t="s">
        <v>107</v>
      </c>
      <c r="D6" s="6" t="s">
        <v>108</v>
      </c>
      <c r="E6" s="8" t="s">
        <v>106</v>
      </c>
      <c r="F6" s="6" t="s">
        <v>107</v>
      </c>
      <c r="G6" s="6" t="s">
        <v>108</v>
      </c>
      <c r="H6"/>
      <c r="I6"/>
    </row>
    <row r="7" spans="1:10" x14ac:dyDescent="0.25">
      <c r="A7" s="1" t="s">
        <v>243</v>
      </c>
      <c r="B7" s="12">
        <v>941.91000000000008</v>
      </c>
      <c r="C7" s="10">
        <v>748.08999999999992</v>
      </c>
      <c r="D7" s="11">
        <v>0.25908647355264763</v>
      </c>
      <c r="E7" s="12">
        <v>28500.33</v>
      </c>
      <c r="F7" s="10">
        <v>22376.5</v>
      </c>
      <c r="G7" s="11">
        <v>0.27367237950528461</v>
      </c>
      <c r="H7" s="13">
        <v>29442.240000000002</v>
      </c>
      <c r="I7" s="2">
        <v>23124.59</v>
      </c>
      <c r="J7" s="3">
        <v>0.27320051944704754</v>
      </c>
    </row>
    <row r="8" spans="1:10" x14ac:dyDescent="0.25">
      <c r="A8" s="1" t="s">
        <v>224</v>
      </c>
      <c r="B8" s="12">
        <v>187.49000000000004</v>
      </c>
      <c r="C8" s="10">
        <v>171.58</v>
      </c>
      <c r="D8" s="11">
        <v>9.2726424991257855E-2</v>
      </c>
      <c r="E8" s="12">
        <v>6718.67</v>
      </c>
      <c r="F8" s="10">
        <v>11560.76</v>
      </c>
      <c r="G8" s="11">
        <v>-0.41883838086769382</v>
      </c>
      <c r="H8" s="13">
        <v>6906.16</v>
      </c>
      <c r="I8" s="2">
        <v>11732.34</v>
      </c>
      <c r="J8" s="3">
        <v>-0.4113569841992305</v>
      </c>
    </row>
    <row r="9" spans="1:10" x14ac:dyDescent="0.25">
      <c r="A9" s="17" t="s">
        <v>305</v>
      </c>
      <c r="B9" s="18">
        <v>6.25</v>
      </c>
      <c r="C9" s="19">
        <v>105.42</v>
      </c>
      <c r="D9" s="20">
        <v>-0.94071333712767979</v>
      </c>
      <c r="E9" s="18">
        <v>3298.41</v>
      </c>
      <c r="F9" s="19">
        <v>2799.67</v>
      </c>
      <c r="G9" s="20">
        <v>0.17814242392853435</v>
      </c>
      <c r="H9" s="21">
        <v>3304.66</v>
      </c>
      <c r="I9" s="22">
        <v>2905.09</v>
      </c>
      <c r="J9" s="23">
        <v>0.13754134983769856</v>
      </c>
    </row>
    <row r="10" spans="1:10" x14ac:dyDescent="0.25">
      <c r="A10" s="1" t="s">
        <v>234</v>
      </c>
      <c r="B10" s="12">
        <v>113.92</v>
      </c>
      <c r="C10" s="10">
        <v>86.58</v>
      </c>
      <c r="D10" s="11">
        <v>0.31577731577731583</v>
      </c>
      <c r="E10" s="12">
        <v>2996.83</v>
      </c>
      <c r="F10" s="10">
        <v>3804.75</v>
      </c>
      <c r="G10" s="11">
        <v>-0.2123450949471056</v>
      </c>
      <c r="H10" s="13">
        <v>3110.75</v>
      </c>
      <c r="I10" s="2">
        <v>3891.33</v>
      </c>
      <c r="J10" s="3">
        <v>-0.20059465529780304</v>
      </c>
    </row>
    <row r="11" spans="1:10" x14ac:dyDescent="0.25">
      <c r="A11" s="1" t="s">
        <v>206</v>
      </c>
      <c r="B11" s="12">
        <v>51.569999999999993</v>
      </c>
      <c r="C11" s="10">
        <v>58.92</v>
      </c>
      <c r="D11" s="11">
        <v>-0.12474541751527508</v>
      </c>
      <c r="E11" s="12">
        <v>2445.65</v>
      </c>
      <c r="F11" s="10">
        <v>4302</v>
      </c>
      <c r="G11" s="11">
        <v>-0.43150860065086005</v>
      </c>
      <c r="H11" s="13">
        <v>2497.2200000000003</v>
      </c>
      <c r="I11" s="2">
        <v>4360.92</v>
      </c>
      <c r="J11" s="3">
        <v>-0.42736395072599365</v>
      </c>
    </row>
    <row r="12" spans="1:10" x14ac:dyDescent="0.25">
      <c r="A12" s="1" t="s">
        <v>713</v>
      </c>
      <c r="B12" s="12">
        <v>41.17</v>
      </c>
      <c r="C12" s="10">
        <v>26.67</v>
      </c>
      <c r="D12" s="11">
        <v>0.54368203974503182</v>
      </c>
      <c r="E12" s="12">
        <v>1610.08</v>
      </c>
      <c r="F12" s="10">
        <v>2161.08</v>
      </c>
      <c r="G12" s="11">
        <v>-0.25496511003757383</v>
      </c>
      <c r="H12" s="13">
        <v>1651.25</v>
      </c>
      <c r="I12" s="2">
        <v>2187.75</v>
      </c>
      <c r="J12" s="3">
        <v>-0.24522911667238029</v>
      </c>
    </row>
    <row r="13" spans="1:10" x14ac:dyDescent="0.25">
      <c r="A13" s="1" t="s">
        <v>241</v>
      </c>
      <c r="B13" s="12">
        <v>36.83</v>
      </c>
      <c r="C13" s="10">
        <v>113.83</v>
      </c>
      <c r="D13" s="11">
        <v>-0.67644733374330146</v>
      </c>
      <c r="E13" s="12">
        <v>1518.25</v>
      </c>
      <c r="F13" s="10">
        <v>1739</v>
      </c>
      <c r="G13" s="11">
        <v>-0.12694077055779182</v>
      </c>
      <c r="H13" s="13">
        <v>1555.08</v>
      </c>
      <c r="I13" s="2">
        <v>1852.83</v>
      </c>
      <c r="J13" s="3">
        <v>-0.16070011819756805</v>
      </c>
    </row>
    <row r="14" spans="1:10" x14ac:dyDescent="0.25">
      <c r="A14" s="1" t="s">
        <v>218</v>
      </c>
      <c r="B14" s="12">
        <v>26.08</v>
      </c>
      <c r="C14" s="10">
        <v>9.58</v>
      </c>
      <c r="D14" s="11">
        <v>1.7223382045929019</v>
      </c>
      <c r="E14" s="12">
        <v>1191.17</v>
      </c>
      <c r="F14" s="10">
        <v>1597.58</v>
      </c>
      <c r="G14" s="11">
        <v>-0.25439101641232353</v>
      </c>
      <c r="H14" s="13">
        <v>1217.25</v>
      </c>
      <c r="I14" s="2">
        <v>1607.1599999999999</v>
      </c>
      <c r="J14" s="3">
        <v>-0.24260807884715901</v>
      </c>
    </row>
    <row r="15" spans="1:10" x14ac:dyDescent="0.25">
      <c r="A15" s="1" t="s">
        <v>719</v>
      </c>
      <c r="B15" s="12">
        <v>7.25</v>
      </c>
      <c r="C15" s="10"/>
      <c r="D15" s="11">
        <v>0</v>
      </c>
      <c r="E15" s="12">
        <v>1130</v>
      </c>
      <c r="F15" s="10"/>
      <c r="G15" s="11">
        <v>0</v>
      </c>
      <c r="H15" s="13">
        <v>1137.25</v>
      </c>
      <c r="I15" s="2"/>
      <c r="J15" s="3">
        <v>0</v>
      </c>
    </row>
    <row r="16" spans="1:10" x14ac:dyDescent="0.25">
      <c r="A16" s="1" t="s">
        <v>209</v>
      </c>
      <c r="B16" s="12">
        <v>7.17</v>
      </c>
      <c r="C16" s="10">
        <v>71.83</v>
      </c>
      <c r="D16" s="11">
        <v>-0.90018098287623549</v>
      </c>
      <c r="E16" s="12">
        <v>1096.5899999999999</v>
      </c>
      <c r="F16" s="10">
        <v>872.83999999999992</v>
      </c>
      <c r="G16" s="11">
        <v>0.25634709683332574</v>
      </c>
      <c r="H16" s="13">
        <v>1103.76</v>
      </c>
      <c r="I16" s="2">
        <v>944.67</v>
      </c>
      <c r="J16" s="3">
        <v>0.16840801549747536</v>
      </c>
    </row>
    <row r="17" spans="1:10" x14ac:dyDescent="0.25">
      <c r="A17" s="1" t="s">
        <v>232</v>
      </c>
      <c r="B17" s="12">
        <v>8</v>
      </c>
      <c r="C17" s="10">
        <v>51</v>
      </c>
      <c r="D17" s="11">
        <v>-0.84313725490196079</v>
      </c>
      <c r="E17" s="12">
        <v>1044.08</v>
      </c>
      <c r="F17" s="10">
        <v>2637.5</v>
      </c>
      <c r="G17" s="11">
        <v>-0.60414028436018963</v>
      </c>
      <c r="H17" s="13">
        <v>1052.08</v>
      </c>
      <c r="I17" s="2">
        <v>2688.5</v>
      </c>
      <c r="J17" s="3">
        <v>-0.6086739817742236</v>
      </c>
    </row>
    <row r="18" spans="1:10" x14ac:dyDescent="0.25">
      <c r="A18" s="1" t="s">
        <v>221</v>
      </c>
      <c r="B18" s="12">
        <v>12.67</v>
      </c>
      <c r="C18" s="10">
        <v>8.33</v>
      </c>
      <c r="D18" s="11">
        <v>0.52100840336134446</v>
      </c>
      <c r="E18" s="12">
        <v>1040.92</v>
      </c>
      <c r="F18" s="10">
        <v>1048.51</v>
      </c>
      <c r="G18" s="11">
        <v>-7.238843692477819E-3</v>
      </c>
      <c r="H18" s="13">
        <v>1053.5900000000001</v>
      </c>
      <c r="I18" s="2">
        <v>1056.8399999999999</v>
      </c>
      <c r="J18" s="3">
        <v>-3.0752053290940664E-3</v>
      </c>
    </row>
    <row r="19" spans="1:10" x14ac:dyDescent="0.25">
      <c r="A19" s="1" t="s">
        <v>714</v>
      </c>
      <c r="B19" s="12">
        <v>10.08</v>
      </c>
      <c r="C19" s="10">
        <v>92.67</v>
      </c>
      <c r="D19" s="11">
        <v>-0.89122693428293953</v>
      </c>
      <c r="E19" s="12">
        <v>996.75</v>
      </c>
      <c r="F19" s="10">
        <v>316.17</v>
      </c>
      <c r="G19" s="11">
        <v>2.1525761457443777</v>
      </c>
      <c r="H19" s="13">
        <v>1006.83</v>
      </c>
      <c r="I19" s="2">
        <v>408.84000000000003</v>
      </c>
      <c r="J19" s="3">
        <v>1.4626504255943644</v>
      </c>
    </row>
    <row r="20" spans="1:10" x14ac:dyDescent="0.25">
      <c r="A20" s="1" t="s">
        <v>290</v>
      </c>
      <c r="B20" s="12">
        <v>23.33</v>
      </c>
      <c r="C20" s="10">
        <v>40.42</v>
      </c>
      <c r="D20" s="11">
        <v>-0.42281048985650677</v>
      </c>
      <c r="E20" s="12">
        <v>942.5</v>
      </c>
      <c r="F20" s="10">
        <v>501.33</v>
      </c>
      <c r="G20" s="11">
        <v>0.87999920212235461</v>
      </c>
      <c r="H20" s="13">
        <v>965.83</v>
      </c>
      <c r="I20" s="2">
        <v>541.75</v>
      </c>
      <c r="J20" s="3">
        <v>0.78279649284725439</v>
      </c>
    </row>
    <row r="21" spans="1:10" x14ac:dyDescent="0.25">
      <c r="A21" s="1" t="s">
        <v>297</v>
      </c>
      <c r="B21" s="12">
        <v>1.17</v>
      </c>
      <c r="C21" s="10">
        <v>0.83</v>
      </c>
      <c r="D21" s="11">
        <v>0.40963855421686746</v>
      </c>
      <c r="E21" s="12">
        <v>881.58</v>
      </c>
      <c r="F21" s="10">
        <v>1402.92</v>
      </c>
      <c r="G21" s="11">
        <v>-0.37161064066375843</v>
      </c>
      <c r="H21" s="13">
        <v>882.75</v>
      </c>
      <c r="I21" s="2">
        <v>1403.75</v>
      </c>
      <c r="J21" s="3">
        <v>-0.3711487088156723</v>
      </c>
    </row>
    <row r="22" spans="1:10" x14ac:dyDescent="0.25">
      <c r="A22" s="1" t="s">
        <v>325</v>
      </c>
      <c r="B22" s="12">
        <v>24.67</v>
      </c>
      <c r="C22" s="10">
        <v>8.59</v>
      </c>
      <c r="D22" s="11">
        <v>1.871944121071013</v>
      </c>
      <c r="E22" s="12">
        <v>810.25</v>
      </c>
      <c r="F22" s="10">
        <v>475.58</v>
      </c>
      <c r="G22" s="11">
        <v>0.70370915513688559</v>
      </c>
      <c r="H22" s="13">
        <v>834.92</v>
      </c>
      <c r="I22" s="2">
        <v>484.16999999999996</v>
      </c>
      <c r="J22" s="3">
        <v>0.7244356321126878</v>
      </c>
    </row>
    <row r="23" spans="1:10" x14ac:dyDescent="0.25">
      <c r="A23" s="1" t="s">
        <v>328</v>
      </c>
      <c r="B23" s="12">
        <v>12.42</v>
      </c>
      <c r="C23" s="10">
        <v>83.58</v>
      </c>
      <c r="D23" s="11">
        <v>-0.85139985642498206</v>
      </c>
      <c r="E23" s="12">
        <v>799</v>
      </c>
      <c r="F23" s="10">
        <v>332.08</v>
      </c>
      <c r="G23" s="11">
        <v>1.4060467357263311</v>
      </c>
      <c r="H23" s="13">
        <v>811.42</v>
      </c>
      <c r="I23" s="2">
        <v>415.65999999999997</v>
      </c>
      <c r="J23" s="3">
        <v>0.95212433238704719</v>
      </c>
    </row>
    <row r="24" spans="1:10" x14ac:dyDescent="0.25">
      <c r="A24" s="1" t="s">
        <v>717</v>
      </c>
      <c r="B24" s="12">
        <v>1.58</v>
      </c>
      <c r="C24" s="10"/>
      <c r="D24" s="11">
        <v>0</v>
      </c>
      <c r="E24" s="12">
        <v>749.08</v>
      </c>
      <c r="F24" s="10"/>
      <c r="G24" s="11">
        <v>0</v>
      </c>
      <c r="H24" s="13">
        <v>750.66000000000008</v>
      </c>
      <c r="I24" s="2"/>
      <c r="J24" s="3">
        <v>0</v>
      </c>
    </row>
    <row r="25" spans="1:10" x14ac:dyDescent="0.25">
      <c r="A25" s="1" t="s">
        <v>716</v>
      </c>
      <c r="B25" s="12">
        <v>2.17</v>
      </c>
      <c r="C25" s="10"/>
      <c r="D25" s="11">
        <v>0</v>
      </c>
      <c r="E25" s="12">
        <v>742</v>
      </c>
      <c r="F25" s="10"/>
      <c r="G25" s="11">
        <v>0</v>
      </c>
      <c r="H25" s="13">
        <v>744.17</v>
      </c>
      <c r="I25" s="2"/>
      <c r="J25" s="3">
        <v>0</v>
      </c>
    </row>
    <row r="26" spans="1:10" x14ac:dyDescent="0.25">
      <c r="A26" s="1" t="s">
        <v>335</v>
      </c>
      <c r="B26" s="12">
        <v>0.42</v>
      </c>
      <c r="C26" s="10">
        <v>62.25</v>
      </c>
      <c r="D26" s="11">
        <v>-0.99325301204819272</v>
      </c>
      <c r="E26" s="12">
        <v>728.5</v>
      </c>
      <c r="F26" s="10">
        <v>535</v>
      </c>
      <c r="G26" s="11">
        <v>0.36168224299065421</v>
      </c>
      <c r="H26" s="13">
        <v>728.92</v>
      </c>
      <c r="I26" s="2">
        <v>597.25</v>
      </c>
      <c r="J26" s="3">
        <v>0.22046044370029294</v>
      </c>
    </row>
    <row r="27" spans="1:10" x14ac:dyDescent="0.25">
      <c r="A27" s="1" t="s">
        <v>248</v>
      </c>
      <c r="B27" s="12">
        <v>1</v>
      </c>
      <c r="C27" s="10">
        <v>1.58</v>
      </c>
      <c r="D27" s="11">
        <v>-0.36708860759493672</v>
      </c>
      <c r="E27" s="12">
        <v>706.58</v>
      </c>
      <c r="F27" s="10">
        <v>864</v>
      </c>
      <c r="G27" s="11">
        <v>-0.18219907407407401</v>
      </c>
      <c r="H27" s="13">
        <v>707.58</v>
      </c>
      <c r="I27" s="2">
        <v>865.58</v>
      </c>
      <c r="J27" s="3">
        <v>-0.18253656507775132</v>
      </c>
    </row>
    <row r="28" spans="1:10" x14ac:dyDescent="0.25">
      <c r="A28" s="1" t="s">
        <v>294</v>
      </c>
      <c r="B28" s="12">
        <v>3.83</v>
      </c>
      <c r="C28" s="10">
        <v>6.67</v>
      </c>
      <c r="D28" s="11">
        <v>-0.42578710644677659</v>
      </c>
      <c r="E28" s="12">
        <v>706.42</v>
      </c>
      <c r="F28" s="10">
        <v>805.67</v>
      </c>
      <c r="G28" s="11">
        <v>-0.12318939516179081</v>
      </c>
      <c r="H28" s="13">
        <v>710.25</v>
      </c>
      <c r="I28" s="2">
        <v>812.33999999999992</v>
      </c>
      <c r="J28" s="3">
        <v>-0.12567397887584009</v>
      </c>
    </row>
    <row r="29" spans="1:10" x14ac:dyDescent="0.25">
      <c r="A29" s="1" t="s">
        <v>715</v>
      </c>
      <c r="B29" s="12">
        <v>1.33</v>
      </c>
      <c r="C29" s="10">
        <v>46.83</v>
      </c>
      <c r="D29" s="11">
        <v>-0.9715994020926757</v>
      </c>
      <c r="E29" s="12">
        <v>651.58000000000004</v>
      </c>
      <c r="F29" s="10">
        <v>463.75</v>
      </c>
      <c r="G29" s="11">
        <v>0.40502425876010789</v>
      </c>
      <c r="H29" s="13">
        <v>652.91000000000008</v>
      </c>
      <c r="I29" s="2">
        <v>510.58</v>
      </c>
      <c r="J29" s="3">
        <v>0.27876140859414805</v>
      </c>
    </row>
    <row r="30" spans="1:10" x14ac:dyDescent="0.25">
      <c r="A30" s="1" t="s">
        <v>270</v>
      </c>
      <c r="B30" s="12">
        <v>8.58</v>
      </c>
      <c r="C30" s="10">
        <v>3.83</v>
      </c>
      <c r="D30" s="11">
        <v>1.2402088772845952</v>
      </c>
      <c r="E30" s="12">
        <v>640.66999999999996</v>
      </c>
      <c r="F30" s="10">
        <v>788.92</v>
      </c>
      <c r="G30" s="11">
        <v>-0.18791512447396441</v>
      </c>
      <c r="H30" s="13">
        <v>649.25</v>
      </c>
      <c r="I30" s="2">
        <v>792.75</v>
      </c>
      <c r="J30" s="3">
        <v>-0.18101545253863136</v>
      </c>
    </row>
    <row r="31" spans="1:10" x14ac:dyDescent="0.25">
      <c r="A31" s="1" t="s">
        <v>718</v>
      </c>
      <c r="B31" s="12"/>
      <c r="C31" s="10"/>
      <c r="D31" s="11">
        <v>0</v>
      </c>
      <c r="E31" s="12">
        <v>551.75</v>
      </c>
      <c r="F31" s="10">
        <v>0.92</v>
      </c>
      <c r="G31" s="11">
        <v>598.72826086956525</v>
      </c>
      <c r="H31" s="13">
        <v>551.75</v>
      </c>
      <c r="I31" s="2">
        <v>0.92</v>
      </c>
      <c r="J31" s="3">
        <v>598.72826086956525</v>
      </c>
    </row>
    <row r="32" spans="1:10" x14ac:dyDescent="0.25">
      <c r="A32" s="1" t="s">
        <v>323</v>
      </c>
      <c r="B32" s="12"/>
      <c r="C32" s="10"/>
      <c r="D32" s="11">
        <v>0</v>
      </c>
      <c r="E32" s="12">
        <v>544.25</v>
      </c>
      <c r="F32" s="10">
        <v>62.33</v>
      </c>
      <c r="G32" s="11">
        <v>7.731750360981871</v>
      </c>
      <c r="H32" s="13">
        <v>544.25</v>
      </c>
      <c r="I32" s="2">
        <v>62.33</v>
      </c>
      <c r="J32" s="3">
        <v>7.731750360981871</v>
      </c>
    </row>
    <row r="33" spans="1:10" x14ac:dyDescent="0.25">
      <c r="A33" s="1" t="s">
        <v>722</v>
      </c>
      <c r="B33" s="12">
        <v>14.5</v>
      </c>
      <c r="C33" s="10"/>
      <c r="D33" s="11">
        <v>0</v>
      </c>
      <c r="E33" s="12">
        <v>507.92</v>
      </c>
      <c r="F33" s="10"/>
      <c r="G33" s="11">
        <v>0</v>
      </c>
      <c r="H33" s="13">
        <v>522.42000000000007</v>
      </c>
      <c r="I33" s="2"/>
      <c r="J33" s="3">
        <v>0</v>
      </c>
    </row>
    <row r="34" spans="1:10" x14ac:dyDescent="0.25">
      <c r="A34" s="1" t="s">
        <v>343</v>
      </c>
      <c r="B34" s="12">
        <v>0.33</v>
      </c>
      <c r="C34" s="10">
        <v>13</v>
      </c>
      <c r="D34" s="11">
        <v>-0.97461538461538466</v>
      </c>
      <c r="E34" s="12">
        <v>507.25</v>
      </c>
      <c r="F34" s="10">
        <v>477.08</v>
      </c>
      <c r="G34" s="11">
        <v>6.3238869791230015E-2</v>
      </c>
      <c r="H34" s="13">
        <v>507.58</v>
      </c>
      <c r="I34" s="2">
        <v>490.08</v>
      </c>
      <c r="J34" s="3">
        <v>3.5708455762324523E-2</v>
      </c>
    </row>
    <row r="35" spans="1:10" x14ac:dyDescent="0.25">
      <c r="A35" s="1" t="s">
        <v>337</v>
      </c>
      <c r="B35" s="12">
        <v>3.17</v>
      </c>
      <c r="C35" s="10">
        <v>20.67</v>
      </c>
      <c r="D35" s="11">
        <v>-0.84663763909046919</v>
      </c>
      <c r="E35" s="12">
        <v>492.25</v>
      </c>
      <c r="F35" s="10">
        <v>138.5</v>
      </c>
      <c r="G35" s="11">
        <v>2.5541516245487363</v>
      </c>
      <c r="H35" s="13">
        <v>495.42</v>
      </c>
      <c r="I35" s="2">
        <v>159.17000000000002</v>
      </c>
      <c r="J35" s="3">
        <v>2.1125212037444241</v>
      </c>
    </row>
    <row r="36" spans="1:10" x14ac:dyDescent="0.25">
      <c r="A36" s="1" t="s">
        <v>262</v>
      </c>
      <c r="B36" s="12">
        <v>23.33</v>
      </c>
      <c r="C36" s="10">
        <v>2</v>
      </c>
      <c r="D36" s="11">
        <v>10.664999999999999</v>
      </c>
      <c r="E36" s="12">
        <v>428.08</v>
      </c>
      <c r="F36" s="10">
        <v>1041.67</v>
      </c>
      <c r="G36" s="11">
        <v>-0.58904451505755195</v>
      </c>
      <c r="H36" s="13">
        <v>451.40999999999997</v>
      </c>
      <c r="I36" s="2">
        <v>1043.67</v>
      </c>
      <c r="J36" s="3">
        <v>-0.56747822587599539</v>
      </c>
    </row>
    <row r="37" spans="1:10" x14ac:dyDescent="0.25">
      <c r="A37" s="1" t="s">
        <v>226</v>
      </c>
      <c r="B37" s="12">
        <v>41.16</v>
      </c>
      <c r="C37" s="10">
        <v>21.67</v>
      </c>
      <c r="D37" s="11">
        <v>0.89940009229349305</v>
      </c>
      <c r="E37" s="12">
        <v>397.25</v>
      </c>
      <c r="F37" s="10">
        <v>1268.33</v>
      </c>
      <c r="G37" s="11">
        <v>-0.68679286936365136</v>
      </c>
      <c r="H37" s="13">
        <v>438.40999999999997</v>
      </c>
      <c r="I37" s="2">
        <v>1290</v>
      </c>
      <c r="J37" s="3">
        <v>-0.66014728682170543</v>
      </c>
    </row>
    <row r="38" spans="1:10" x14ac:dyDescent="0.25">
      <c r="A38" s="1" t="s">
        <v>346</v>
      </c>
      <c r="B38" s="12">
        <v>0.17</v>
      </c>
      <c r="C38" s="10">
        <v>39.58</v>
      </c>
      <c r="D38" s="11">
        <v>-0.99570490146538648</v>
      </c>
      <c r="E38" s="12">
        <v>390.58</v>
      </c>
      <c r="F38" s="10">
        <v>154.41999999999999</v>
      </c>
      <c r="G38" s="11">
        <v>1.5293355782929674</v>
      </c>
      <c r="H38" s="13">
        <v>390.75</v>
      </c>
      <c r="I38" s="2">
        <v>194</v>
      </c>
      <c r="J38" s="3">
        <v>1.0141752577319587</v>
      </c>
    </row>
    <row r="39" spans="1:10" x14ac:dyDescent="0.25">
      <c r="A39" s="1" t="s">
        <v>311</v>
      </c>
      <c r="B39" s="12">
        <v>0.33</v>
      </c>
      <c r="C39" s="10">
        <v>36.67</v>
      </c>
      <c r="D39" s="11">
        <v>-0.99100081810744478</v>
      </c>
      <c r="E39" s="12">
        <v>356.08</v>
      </c>
      <c r="F39" s="10">
        <v>2743.51</v>
      </c>
      <c r="G39" s="11">
        <v>-0.87021005937649221</v>
      </c>
      <c r="H39" s="13">
        <v>356.40999999999997</v>
      </c>
      <c r="I39" s="2">
        <v>2780.1800000000003</v>
      </c>
      <c r="J39" s="3">
        <v>-0.87180326453682866</v>
      </c>
    </row>
    <row r="40" spans="1:10" x14ac:dyDescent="0.25">
      <c r="A40" s="1" t="s">
        <v>721</v>
      </c>
      <c r="B40" s="12">
        <v>0.33</v>
      </c>
      <c r="C40" s="10">
        <v>37.5</v>
      </c>
      <c r="D40" s="11">
        <v>-0.99120000000000008</v>
      </c>
      <c r="E40" s="12">
        <v>323.25</v>
      </c>
      <c r="F40" s="10">
        <v>143.66999999999999</v>
      </c>
      <c r="G40" s="11">
        <v>1.2499477970348718</v>
      </c>
      <c r="H40" s="13">
        <v>323.58</v>
      </c>
      <c r="I40" s="2">
        <v>181.17</v>
      </c>
      <c r="J40" s="3">
        <v>0.7860572942540156</v>
      </c>
    </row>
    <row r="41" spans="1:10" x14ac:dyDescent="0.25">
      <c r="A41" s="1" t="s">
        <v>720</v>
      </c>
      <c r="B41" s="12">
        <v>12.58</v>
      </c>
      <c r="C41" s="10"/>
      <c r="D41" s="11">
        <v>0</v>
      </c>
      <c r="E41" s="12">
        <v>275</v>
      </c>
      <c r="F41" s="10"/>
      <c r="G41" s="11">
        <v>0</v>
      </c>
      <c r="H41" s="13">
        <v>287.58</v>
      </c>
      <c r="I41" s="2"/>
      <c r="J41" s="3">
        <v>0</v>
      </c>
    </row>
    <row r="42" spans="1:10" x14ac:dyDescent="0.25">
      <c r="A42" s="1" t="s">
        <v>272</v>
      </c>
      <c r="B42" s="12">
        <v>7.67</v>
      </c>
      <c r="C42" s="10">
        <v>17.420000000000002</v>
      </c>
      <c r="D42" s="11">
        <v>-0.55970149253731349</v>
      </c>
      <c r="E42" s="12">
        <v>257.33000000000004</v>
      </c>
      <c r="F42" s="10">
        <v>180.09</v>
      </c>
      <c r="G42" s="11">
        <v>0.42889666277972144</v>
      </c>
      <c r="H42" s="13">
        <v>265.00000000000006</v>
      </c>
      <c r="I42" s="2">
        <v>197.51</v>
      </c>
      <c r="J42" s="3">
        <v>0.34170421750797436</v>
      </c>
    </row>
    <row r="43" spans="1:10" x14ac:dyDescent="0.25">
      <c r="A43" s="1" t="s">
        <v>372</v>
      </c>
      <c r="B43" s="12"/>
      <c r="C43" s="10"/>
      <c r="D43" s="11">
        <v>0</v>
      </c>
      <c r="E43" s="12">
        <v>239.58</v>
      </c>
      <c r="F43" s="10">
        <v>234.83</v>
      </c>
      <c r="G43" s="11">
        <v>2.0227398543627303E-2</v>
      </c>
      <c r="H43" s="13">
        <v>239.58</v>
      </c>
      <c r="I43" s="2">
        <v>234.83</v>
      </c>
      <c r="J43" s="3">
        <v>2.0227398543627303E-2</v>
      </c>
    </row>
    <row r="44" spans="1:10" x14ac:dyDescent="0.25">
      <c r="A44" s="1" t="s">
        <v>308</v>
      </c>
      <c r="B44" s="12"/>
      <c r="C44" s="10"/>
      <c r="D44" s="11">
        <v>0</v>
      </c>
      <c r="E44" s="12">
        <v>3.92</v>
      </c>
      <c r="F44" s="10">
        <v>864.75</v>
      </c>
      <c r="G44" s="11">
        <v>-0.99546689794738363</v>
      </c>
      <c r="H44" s="13">
        <v>3.92</v>
      </c>
      <c r="I44" s="2">
        <v>864.75</v>
      </c>
      <c r="J44" s="3">
        <v>-0.99546689794738363</v>
      </c>
    </row>
    <row r="45" spans="1:10" x14ac:dyDescent="0.25">
      <c r="A45" s="1" t="s">
        <v>109</v>
      </c>
      <c r="B45" s="12">
        <v>1634.46</v>
      </c>
      <c r="C45" s="10">
        <v>1987.5899999999997</v>
      </c>
      <c r="D45" s="11">
        <v>-0.17766742638069238</v>
      </c>
      <c r="E45" s="12">
        <v>67220.38</v>
      </c>
      <c r="F45" s="10">
        <v>68695.709999999992</v>
      </c>
      <c r="G45" s="11">
        <v>-2.1476304706654504E-2</v>
      </c>
      <c r="H45" s="13">
        <v>68854.840000000026</v>
      </c>
      <c r="I45" s="2">
        <v>70683.3</v>
      </c>
      <c r="J45" s="3">
        <v>-2.5868345139516368E-2</v>
      </c>
    </row>
    <row r="46" spans="1:10" x14ac:dyDescent="0.25">
      <c r="B46"/>
      <c r="C46"/>
      <c r="D46"/>
      <c r="E46"/>
      <c r="F46"/>
      <c r="G46"/>
      <c r="H46"/>
      <c r="I46"/>
    </row>
    <row r="47" spans="1:10" x14ac:dyDescent="0.25">
      <c r="B47"/>
      <c r="C47"/>
      <c r="D47"/>
      <c r="E47"/>
      <c r="F47"/>
      <c r="G47"/>
      <c r="H47"/>
      <c r="I47"/>
    </row>
    <row r="48" spans="1:10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26" priority="2" operator="lessThan">
      <formula>0</formula>
    </cfRule>
  </conditionalFormatting>
  <conditionalFormatting pivot="1" sqref="D7:D45 G7:G45 J7:J45">
    <cfRule type="cellIs" dxfId="25" priority="1" operator="lessThan">
      <formula>0</formula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fitToHeight="0" orientation="portrait" r:id="rId2"/>
  <headerFooter>
    <oddHeader>&amp;C&amp;"Calibri,Bold"&amp;14Vintages France Rose Counter Sales by Producer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workbookViewId="0">
      <selection activeCell="A35" sqref="A35:M35"/>
      <pivotSelection pane="bottomRight" showHeader="1" extendable="1" axis="axisRow" dimension="1" start="28" min="4" max="31" activeRow="34" previousRow="34" click="1" r:id="rId1">
        <pivotArea dataOnly="0" fieldPosition="0">
          <references count="2">
            <reference field="3" count="1">
              <x v="60"/>
            </reference>
            <reference field="6" count="1" selected="0">
              <x v="1"/>
            </reference>
          </references>
        </pivotArea>
      </pivotSelection>
    </sheetView>
  </sheetViews>
  <sheetFormatPr defaultRowHeight="15" x14ac:dyDescent="0.25"/>
  <cols>
    <col min="1" max="1" width="48.28515625" customWidth="1"/>
    <col min="2" max="2" width="16.28515625" style="6" customWidth="1"/>
    <col min="3" max="3" width="10.5703125" style="6" customWidth="1"/>
    <col min="4" max="4" width="10.42578125" style="6" customWidth="1"/>
    <col min="5" max="5" width="9.140625" style="6" customWidth="1"/>
    <col min="6" max="6" width="11" style="6" customWidth="1"/>
    <col min="7" max="7" width="10.5703125" style="6" customWidth="1"/>
    <col min="8" max="8" width="10.42578125" style="6" bestFit="1" customWidth="1"/>
    <col min="9" max="9" width="10.14062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A1" s="5" t="s">
        <v>5</v>
      </c>
      <c r="B1" t="s">
        <v>22</v>
      </c>
    </row>
    <row r="2" spans="1:13" x14ac:dyDescent="0.25">
      <c r="A2" s="5" t="s">
        <v>6</v>
      </c>
      <c r="B2" s="1">
        <v>705020</v>
      </c>
    </row>
    <row r="4" spans="1:13" x14ac:dyDescent="0.25">
      <c r="B4" s="5" t="s">
        <v>110</v>
      </c>
      <c r="C4"/>
      <c r="D4"/>
      <c r="E4"/>
      <c r="F4"/>
      <c r="G4"/>
      <c r="H4"/>
      <c r="I4"/>
    </row>
    <row r="5" spans="1:13" x14ac:dyDescent="0.25">
      <c r="B5" s="6" t="s">
        <v>87</v>
      </c>
      <c r="F5" s="6" t="s">
        <v>89</v>
      </c>
      <c r="J5" t="s">
        <v>114</v>
      </c>
      <c r="K5" t="s">
        <v>111</v>
      </c>
      <c r="L5" t="s">
        <v>112</v>
      </c>
      <c r="M5" t="s">
        <v>113</v>
      </c>
    </row>
    <row r="6" spans="1:13" x14ac:dyDescent="0.25">
      <c r="A6" s="5" t="s">
        <v>105</v>
      </c>
      <c r="B6" s="8" t="s">
        <v>115</v>
      </c>
      <c r="C6" s="6" t="s">
        <v>106</v>
      </c>
      <c r="D6" s="6" t="s">
        <v>107</v>
      </c>
      <c r="E6" s="6" t="s">
        <v>108</v>
      </c>
      <c r="F6" s="8" t="s">
        <v>115</v>
      </c>
      <c r="G6" s="6" t="s">
        <v>106</v>
      </c>
      <c r="H6" s="6" t="s">
        <v>107</v>
      </c>
      <c r="I6" s="6" t="s">
        <v>108</v>
      </c>
    </row>
    <row r="7" spans="1:13" x14ac:dyDescent="0.25">
      <c r="A7" s="1" t="s">
        <v>244</v>
      </c>
      <c r="B7" s="9">
        <v>50.849999999999994</v>
      </c>
      <c r="C7" s="10">
        <v>941.16000000000008</v>
      </c>
      <c r="D7" s="10">
        <v>761.08999999999992</v>
      </c>
      <c r="E7" s="11">
        <v>0.23659488365370743</v>
      </c>
      <c r="F7" s="9">
        <v>50.849999999999994</v>
      </c>
      <c r="G7" s="10">
        <v>28243.83</v>
      </c>
      <c r="H7" s="10">
        <v>22324.910000000003</v>
      </c>
      <c r="I7" s="11">
        <v>0.26512626478673362</v>
      </c>
      <c r="J7" s="7">
        <v>101.69999999999999</v>
      </c>
      <c r="K7" s="2">
        <v>29184.990000000005</v>
      </c>
      <c r="L7" s="2">
        <v>23086</v>
      </c>
      <c r="M7" s="3">
        <v>0.2641856536429007</v>
      </c>
    </row>
    <row r="8" spans="1:13" x14ac:dyDescent="0.25">
      <c r="A8" s="4" t="s">
        <v>116</v>
      </c>
      <c r="B8" s="9">
        <v>18.95</v>
      </c>
      <c r="C8" s="10">
        <v>940.75</v>
      </c>
      <c r="D8" s="10">
        <v>744.17</v>
      </c>
      <c r="E8" s="11">
        <v>0.26416007095152994</v>
      </c>
      <c r="F8" s="9">
        <v>18.95</v>
      </c>
      <c r="G8" s="10">
        <v>26977.33</v>
      </c>
      <c r="H8" s="10">
        <v>21180.5</v>
      </c>
      <c r="I8" s="11">
        <v>0.27368711786785022</v>
      </c>
      <c r="J8" s="7">
        <v>37.9</v>
      </c>
      <c r="K8" s="2">
        <v>27918.080000000002</v>
      </c>
      <c r="L8" s="2">
        <v>21924.67</v>
      </c>
      <c r="M8" s="3">
        <v>0.27336374960261678</v>
      </c>
    </row>
    <row r="9" spans="1:13" x14ac:dyDescent="0.25">
      <c r="A9" s="4" t="s">
        <v>152</v>
      </c>
      <c r="B9" s="9">
        <v>15.95</v>
      </c>
      <c r="C9" s="10">
        <v>0.08</v>
      </c>
      <c r="D9" s="10">
        <v>3.92</v>
      </c>
      <c r="E9" s="11">
        <v>-0.97959183673469385</v>
      </c>
      <c r="F9" s="9">
        <v>15.95</v>
      </c>
      <c r="G9" s="10">
        <v>759.25</v>
      </c>
      <c r="H9" s="10">
        <v>667.33</v>
      </c>
      <c r="I9" s="11">
        <v>0.13774294576895982</v>
      </c>
      <c r="J9" s="7">
        <v>31.9</v>
      </c>
      <c r="K9" s="2">
        <v>759.33</v>
      </c>
      <c r="L9" s="2">
        <v>671.25</v>
      </c>
      <c r="M9" s="3">
        <v>0.13121787709497212</v>
      </c>
    </row>
    <row r="10" spans="1:13" x14ac:dyDescent="0.25">
      <c r="A10" s="4" t="s">
        <v>151</v>
      </c>
      <c r="B10" s="9">
        <v>15.95</v>
      </c>
      <c r="C10" s="10">
        <v>0.33</v>
      </c>
      <c r="D10" s="10">
        <v>13</v>
      </c>
      <c r="E10" s="11">
        <v>-0.97461538461538466</v>
      </c>
      <c r="F10" s="9">
        <v>15.95</v>
      </c>
      <c r="G10" s="10">
        <v>507.25</v>
      </c>
      <c r="H10" s="10">
        <v>477.08</v>
      </c>
      <c r="I10" s="11">
        <v>6.3238869791230015E-2</v>
      </c>
      <c r="J10" s="7">
        <v>31.9</v>
      </c>
      <c r="K10" s="2">
        <v>507.58</v>
      </c>
      <c r="L10" s="2">
        <v>490.08</v>
      </c>
      <c r="M10" s="3">
        <v>3.5708455762324523E-2</v>
      </c>
    </row>
    <row r="11" spans="1:13" x14ac:dyDescent="0.25">
      <c r="A11" s="1" t="s">
        <v>204</v>
      </c>
      <c r="B11" s="9">
        <v>664.15000000000009</v>
      </c>
      <c r="C11" s="10">
        <v>425.15999999999997</v>
      </c>
      <c r="D11" s="10">
        <v>650.09</v>
      </c>
      <c r="E11" s="11">
        <v>-0.34599824639665283</v>
      </c>
      <c r="F11" s="9">
        <v>809.60000000000014</v>
      </c>
      <c r="G11" s="10">
        <v>16464.739999999998</v>
      </c>
      <c r="H11" s="10">
        <v>26948.769999999997</v>
      </c>
      <c r="I11" s="11">
        <v>-0.38903556637278808</v>
      </c>
      <c r="J11" s="7">
        <v>1473.7500000000002</v>
      </c>
      <c r="K11" s="2">
        <v>16889.900000000001</v>
      </c>
      <c r="L11" s="2">
        <v>27598.859999999997</v>
      </c>
      <c r="M11" s="3">
        <v>-0.38802182408983549</v>
      </c>
    </row>
    <row r="12" spans="1:13" x14ac:dyDescent="0.25">
      <c r="A12" s="4" t="s">
        <v>118</v>
      </c>
      <c r="B12" s="9">
        <v>28.95</v>
      </c>
      <c r="C12" s="10">
        <v>178.5</v>
      </c>
      <c r="D12" s="10">
        <v>167.25</v>
      </c>
      <c r="E12" s="11">
        <v>6.726457399103139E-2</v>
      </c>
      <c r="F12" s="9">
        <v>28.95</v>
      </c>
      <c r="G12" s="10">
        <v>6479.42</v>
      </c>
      <c r="H12" s="10">
        <v>10945.92</v>
      </c>
      <c r="I12" s="11">
        <v>-0.40805158451733614</v>
      </c>
      <c r="J12" s="7">
        <v>57.9</v>
      </c>
      <c r="K12" s="2">
        <v>6657.92</v>
      </c>
      <c r="L12" s="2">
        <v>11113.17</v>
      </c>
      <c r="M12" s="3">
        <v>-0.40089821356102712</v>
      </c>
    </row>
    <row r="13" spans="1:13" x14ac:dyDescent="0.25">
      <c r="A13" s="4" t="s">
        <v>147</v>
      </c>
      <c r="B13" s="9">
        <v>24.95</v>
      </c>
      <c r="C13" s="10">
        <v>92.42</v>
      </c>
      <c r="D13" s="10">
        <v>63.08</v>
      </c>
      <c r="E13" s="11">
        <v>0.46512365250475596</v>
      </c>
      <c r="F13" s="9">
        <v>24.95</v>
      </c>
      <c r="G13" s="10">
        <v>2037.58</v>
      </c>
      <c r="H13" s="10">
        <v>2696.75</v>
      </c>
      <c r="I13" s="11">
        <v>-0.24443125984981925</v>
      </c>
      <c r="J13" s="7">
        <v>49.9</v>
      </c>
      <c r="K13" s="2">
        <v>2130</v>
      </c>
      <c r="L13" s="2">
        <v>2759.83</v>
      </c>
      <c r="M13" s="3">
        <v>-0.22821333198059299</v>
      </c>
    </row>
    <row r="14" spans="1:13" x14ac:dyDescent="0.25">
      <c r="A14" s="33" t="s">
        <v>131</v>
      </c>
      <c r="B14" s="34">
        <v>20.95</v>
      </c>
      <c r="C14" s="35">
        <v>3.67</v>
      </c>
      <c r="D14" s="35">
        <v>105.42</v>
      </c>
      <c r="E14" s="36">
        <v>-0.96518687156137351</v>
      </c>
      <c r="F14" s="34">
        <v>20.95</v>
      </c>
      <c r="G14" s="35">
        <v>1943.08</v>
      </c>
      <c r="H14" s="35">
        <v>2799.67</v>
      </c>
      <c r="I14" s="36">
        <v>-0.30596105969632137</v>
      </c>
      <c r="J14" s="37">
        <v>41.9</v>
      </c>
      <c r="K14" s="38">
        <v>1946.75</v>
      </c>
      <c r="L14" s="38">
        <v>2905.09</v>
      </c>
      <c r="M14" s="39">
        <v>-0.32988306730600431</v>
      </c>
    </row>
    <row r="15" spans="1:13" x14ac:dyDescent="0.25">
      <c r="A15" s="4" t="s">
        <v>122</v>
      </c>
      <c r="B15" s="9">
        <v>19.95</v>
      </c>
      <c r="C15" s="10">
        <v>36.83</v>
      </c>
      <c r="D15" s="10">
        <v>113.83</v>
      </c>
      <c r="E15" s="11">
        <v>-0.67644733374330146</v>
      </c>
      <c r="F15" s="9">
        <v>19.95</v>
      </c>
      <c r="G15" s="10">
        <v>1518.25</v>
      </c>
      <c r="H15" s="10">
        <v>1739</v>
      </c>
      <c r="I15" s="11">
        <v>-0.12694077055779182</v>
      </c>
      <c r="J15" s="7">
        <v>39.9</v>
      </c>
      <c r="K15" s="2">
        <v>1555.08</v>
      </c>
      <c r="L15" s="2">
        <v>1852.83</v>
      </c>
      <c r="M15" s="3">
        <v>-0.16070011819756805</v>
      </c>
    </row>
    <row r="16" spans="1:13" x14ac:dyDescent="0.25">
      <c r="A16" s="4" t="s">
        <v>124</v>
      </c>
      <c r="B16" s="9">
        <v>19.95</v>
      </c>
      <c r="C16" s="10">
        <v>8</v>
      </c>
      <c r="D16" s="10">
        <v>51</v>
      </c>
      <c r="E16" s="11">
        <v>-0.84313725490196079</v>
      </c>
      <c r="F16" s="9">
        <v>19.95</v>
      </c>
      <c r="G16" s="10">
        <v>1044.08</v>
      </c>
      <c r="H16" s="10">
        <v>2637.5</v>
      </c>
      <c r="I16" s="11">
        <v>-0.60414028436018963</v>
      </c>
      <c r="J16" s="7">
        <v>39.9</v>
      </c>
      <c r="K16" s="2">
        <v>1052.08</v>
      </c>
      <c r="L16" s="2">
        <v>2688.5</v>
      </c>
      <c r="M16" s="3">
        <v>-0.6086739817742236</v>
      </c>
    </row>
    <row r="17" spans="1:13" x14ac:dyDescent="0.25">
      <c r="A17" s="4" t="s">
        <v>739</v>
      </c>
      <c r="B17" s="9">
        <v>17.95</v>
      </c>
      <c r="C17" s="10">
        <v>0.42</v>
      </c>
      <c r="D17" s="10">
        <v>62.25</v>
      </c>
      <c r="E17" s="11">
        <v>-0.99325301204819272</v>
      </c>
      <c r="F17" s="9">
        <v>17.95</v>
      </c>
      <c r="G17" s="10">
        <v>728.5</v>
      </c>
      <c r="H17" s="10">
        <v>535</v>
      </c>
      <c r="I17" s="11">
        <v>0.36168224299065421</v>
      </c>
      <c r="J17" s="7">
        <v>35.9</v>
      </c>
      <c r="K17" s="2">
        <v>728.92</v>
      </c>
      <c r="L17" s="2">
        <v>597.25</v>
      </c>
      <c r="M17" s="3">
        <v>0.22046044370029294</v>
      </c>
    </row>
    <row r="18" spans="1:13" x14ac:dyDescent="0.25">
      <c r="A18" s="4" t="s">
        <v>142</v>
      </c>
      <c r="B18" s="9">
        <v>24.95</v>
      </c>
      <c r="C18" s="10">
        <v>7.25</v>
      </c>
      <c r="D18" s="10">
        <v>1.42</v>
      </c>
      <c r="E18" s="11">
        <v>4.1056338028169019</v>
      </c>
      <c r="F18" s="9">
        <v>24.95</v>
      </c>
      <c r="G18" s="10">
        <v>693.67</v>
      </c>
      <c r="H18" s="10">
        <v>0.33</v>
      </c>
      <c r="I18" s="11">
        <v>2101.0303030303025</v>
      </c>
      <c r="J18" s="7">
        <v>49.9</v>
      </c>
      <c r="K18" s="2">
        <v>700.92</v>
      </c>
      <c r="L18" s="2">
        <v>1.75</v>
      </c>
      <c r="M18" s="3">
        <v>399.52571428571429</v>
      </c>
    </row>
    <row r="19" spans="1:13" x14ac:dyDescent="0.25">
      <c r="A19" s="4" t="s">
        <v>737</v>
      </c>
      <c r="B19" s="9">
        <v>26.95</v>
      </c>
      <c r="C19" s="10">
        <v>3.17</v>
      </c>
      <c r="D19" s="10">
        <v>20.67</v>
      </c>
      <c r="E19" s="11">
        <v>-0.84663763909046919</v>
      </c>
      <c r="F19" s="9">
        <v>26.95</v>
      </c>
      <c r="G19" s="10">
        <v>492.25</v>
      </c>
      <c r="H19" s="10">
        <v>138.5</v>
      </c>
      <c r="I19" s="11">
        <v>2.5541516245487363</v>
      </c>
      <c r="J19" s="7">
        <v>53.9</v>
      </c>
      <c r="K19" s="2">
        <v>495.42</v>
      </c>
      <c r="L19" s="2">
        <v>159.17000000000002</v>
      </c>
      <c r="M19" s="3">
        <v>2.1125212037444241</v>
      </c>
    </row>
    <row r="20" spans="1:13" x14ac:dyDescent="0.25">
      <c r="A20" s="4" t="s">
        <v>121</v>
      </c>
      <c r="B20" s="9">
        <v>19.95</v>
      </c>
      <c r="C20" s="10">
        <v>12.58</v>
      </c>
      <c r="D20" s="10"/>
      <c r="E20" s="11">
        <v>0</v>
      </c>
      <c r="F20" s="9">
        <v>19.95</v>
      </c>
      <c r="G20" s="10">
        <v>275</v>
      </c>
      <c r="H20" s="10"/>
      <c r="I20" s="11">
        <v>0</v>
      </c>
      <c r="J20" s="7">
        <v>39.9</v>
      </c>
      <c r="K20" s="2">
        <v>287.58</v>
      </c>
      <c r="L20" s="2"/>
      <c r="M20" s="3">
        <v>0</v>
      </c>
    </row>
    <row r="21" spans="1:13" x14ac:dyDescent="0.25">
      <c r="A21" s="4" t="s">
        <v>831</v>
      </c>
      <c r="B21" s="9">
        <v>49.95</v>
      </c>
      <c r="C21" s="10">
        <v>8.83</v>
      </c>
      <c r="D21" s="10">
        <v>4.25</v>
      </c>
      <c r="E21" s="11">
        <v>1.0776470588235294</v>
      </c>
      <c r="F21" s="9">
        <v>49.95</v>
      </c>
      <c r="G21" s="10">
        <v>206.25</v>
      </c>
      <c r="H21" s="10">
        <v>0.67</v>
      </c>
      <c r="I21" s="11">
        <v>306.83582089552237</v>
      </c>
      <c r="J21" s="7">
        <v>99.9</v>
      </c>
      <c r="K21" s="2">
        <v>215.08</v>
      </c>
      <c r="L21" s="2">
        <v>4.92</v>
      </c>
      <c r="M21" s="3">
        <v>42.715447154471548</v>
      </c>
    </row>
    <row r="22" spans="1:13" x14ac:dyDescent="0.25">
      <c r="A22" s="4" t="s">
        <v>167</v>
      </c>
      <c r="B22" s="9">
        <v>25.95</v>
      </c>
      <c r="C22" s="10">
        <v>39.08</v>
      </c>
      <c r="D22" s="10">
        <v>1.75</v>
      </c>
      <c r="E22" s="11">
        <v>21.331428571428571</v>
      </c>
      <c r="F22" s="9">
        <v>25.95</v>
      </c>
      <c r="G22" s="10">
        <v>202.08</v>
      </c>
      <c r="H22" s="10">
        <v>629.83000000000004</v>
      </c>
      <c r="I22" s="11">
        <v>-0.67915151707603638</v>
      </c>
      <c r="J22" s="7">
        <v>51.9</v>
      </c>
      <c r="K22" s="2">
        <v>241.16000000000003</v>
      </c>
      <c r="L22" s="2">
        <v>631.58000000000004</v>
      </c>
      <c r="M22" s="3">
        <v>-0.61816396972671706</v>
      </c>
    </row>
    <row r="23" spans="1:13" x14ac:dyDescent="0.25">
      <c r="A23" s="4" t="s">
        <v>132</v>
      </c>
      <c r="B23" s="9">
        <v>29.95</v>
      </c>
      <c r="C23" s="10">
        <v>5.67</v>
      </c>
      <c r="D23" s="10">
        <v>14.67</v>
      </c>
      <c r="E23" s="11">
        <v>-0.61349693251533743</v>
      </c>
      <c r="F23" s="9">
        <v>29.95</v>
      </c>
      <c r="G23" s="10">
        <v>192.83</v>
      </c>
      <c r="H23" s="10">
        <v>127.17</v>
      </c>
      <c r="I23" s="11">
        <v>0.51631674136981998</v>
      </c>
      <c r="J23" s="7">
        <v>59.9</v>
      </c>
      <c r="K23" s="2">
        <v>198.5</v>
      </c>
      <c r="L23" s="2">
        <v>141.84</v>
      </c>
      <c r="M23" s="3">
        <v>0.39946418499717989</v>
      </c>
    </row>
    <row r="24" spans="1:13" x14ac:dyDescent="0.25">
      <c r="A24" s="4" t="s">
        <v>176</v>
      </c>
      <c r="B24" s="9">
        <v>17.75</v>
      </c>
      <c r="C24" s="10">
        <v>0.25</v>
      </c>
      <c r="D24" s="10">
        <v>35</v>
      </c>
      <c r="E24" s="11">
        <v>-0.99285714285714288</v>
      </c>
      <c r="F24" s="9">
        <v>17.75</v>
      </c>
      <c r="G24" s="10">
        <v>180.75</v>
      </c>
      <c r="H24" s="10">
        <v>358.42</v>
      </c>
      <c r="I24" s="11">
        <v>-0.49570336476759114</v>
      </c>
      <c r="J24" s="7">
        <v>35.5</v>
      </c>
      <c r="K24" s="2">
        <v>181</v>
      </c>
      <c r="L24" s="2">
        <v>393.42</v>
      </c>
      <c r="M24" s="3">
        <v>-0.53993187941639975</v>
      </c>
    </row>
    <row r="25" spans="1:13" x14ac:dyDescent="0.25">
      <c r="A25" s="4" t="s">
        <v>738</v>
      </c>
      <c r="B25" s="9">
        <v>29.95</v>
      </c>
      <c r="C25" s="10">
        <v>26.17</v>
      </c>
      <c r="D25" s="10"/>
      <c r="E25" s="11">
        <v>0</v>
      </c>
      <c r="F25" s="9">
        <v>29.95</v>
      </c>
      <c r="G25" s="10">
        <v>96.25</v>
      </c>
      <c r="H25" s="10"/>
      <c r="I25" s="11">
        <v>0</v>
      </c>
      <c r="J25" s="7">
        <v>59.9</v>
      </c>
      <c r="K25" s="2">
        <v>122.42</v>
      </c>
      <c r="L25" s="2"/>
      <c r="M25" s="3">
        <v>0</v>
      </c>
    </row>
    <row r="26" spans="1:13" x14ac:dyDescent="0.25">
      <c r="A26" s="4" t="s">
        <v>183</v>
      </c>
      <c r="B26" s="9"/>
      <c r="C26" s="10"/>
      <c r="D26" s="10"/>
      <c r="E26" s="11">
        <v>0</v>
      </c>
      <c r="F26" s="9">
        <v>13.75</v>
      </c>
      <c r="G26" s="10">
        <v>87.08</v>
      </c>
      <c r="H26" s="10">
        <v>327</v>
      </c>
      <c r="I26" s="11">
        <v>-0.73370030581039758</v>
      </c>
      <c r="J26" s="7">
        <v>13.75</v>
      </c>
      <c r="K26" s="2">
        <v>87.08</v>
      </c>
      <c r="L26" s="2">
        <v>327</v>
      </c>
      <c r="M26" s="3">
        <v>-0.73370030581039758</v>
      </c>
    </row>
    <row r="27" spans="1:13" x14ac:dyDescent="0.25">
      <c r="A27" s="4" t="s">
        <v>174</v>
      </c>
      <c r="B27" s="9"/>
      <c r="C27" s="10"/>
      <c r="D27" s="10"/>
      <c r="E27" s="11">
        <v>0</v>
      </c>
      <c r="F27" s="9">
        <v>21.75</v>
      </c>
      <c r="G27" s="10">
        <v>84.92</v>
      </c>
      <c r="H27" s="10">
        <v>450.67</v>
      </c>
      <c r="I27" s="11">
        <v>-0.81156944105443007</v>
      </c>
      <c r="J27" s="7">
        <v>21.75</v>
      </c>
      <c r="K27" s="2">
        <v>84.92</v>
      </c>
      <c r="L27" s="2">
        <v>450.67</v>
      </c>
      <c r="M27" s="3">
        <v>-0.81156944105443007</v>
      </c>
    </row>
    <row r="28" spans="1:13" x14ac:dyDescent="0.25">
      <c r="A28" s="4" t="s">
        <v>179</v>
      </c>
      <c r="B28" s="9"/>
      <c r="C28" s="10"/>
      <c r="D28" s="10"/>
      <c r="E28" s="11">
        <v>0</v>
      </c>
      <c r="F28" s="9">
        <v>15.75</v>
      </c>
      <c r="G28" s="10">
        <v>65.83</v>
      </c>
      <c r="H28" s="10">
        <v>380.08</v>
      </c>
      <c r="I28" s="11">
        <v>-0.82679962113239325</v>
      </c>
      <c r="J28" s="7">
        <v>15.75</v>
      </c>
      <c r="K28" s="2">
        <v>65.83</v>
      </c>
      <c r="L28" s="2">
        <v>380.08</v>
      </c>
      <c r="M28" s="3">
        <v>-0.82679962113239325</v>
      </c>
    </row>
    <row r="29" spans="1:13" x14ac:dyDescent="0.25">
      <c r="A29" s="4" t="s">
        <v>148</v>
      </c>
      <c r="B29" s="9">
        <v>51.95</v>
      </c>
      <c r="C29" s="10">
        <v>2</v>
      </c>
      <c r="D29" s="10">
        <v>2.75</v>
      </c>
      <c r="E29" s="11">
        <v>-0.27272727272727271</v>
      </c>
      <c r="F29" s="9">
        <v>51.95</v>
      </c>
      <c r="G29" s="10">
        <v>64.5</v>
      </c>
      <c r="H29" s="10">
        <v>52.92</v>
      </c>
      <c r="I29" s="11">
        <v>0.21882086167800449</v>
      </c>
      <c r="J29" s="7">
        <v>103.9</v>
      </c>
      <c r="K29" s="2">
        <v>66.5</v>
      </c>
      <c r="L29" s="2">
        <v>55.67</v>
      </c>
      <c r="M29" s="3">
        <v>0.19453924914675763</v>
      </c>
    </row>
    <row r="30" spans="1:13" x14ac:dyDescent="0.25">
      <c r="A30" s="4" t="s">
        <v>168</v>
      </c>
      <c r="B30" s="9">
        <v>33.25</v>
      </c>
      <c r="C30" s="10">
        <v>0.08</v>
      </c>
      <c r="D30" s="10">
        <v>5</v>
      </c>
      <c r="E30" s="11">
        <v>-0.98399999999999999</v>
      </c>
      <c r="F30" s="9">
        <v>33.25</v>
      </c>
      <c r="G30" s="10">
        <v>31.92</v>
      </c>
      <c r="H30" s="10">
        <v>253.75</v>
      </c>
      <c r="I30" s="11">
        <v>-0.87420689655172412</v>
      </c>
      <c r="J30" s="7">
        <v>66.5</v>
      </c>
      <c r="K30" s="2">
        <v>32</v>
      </c>
      <c r="L30" s="2">
        <v>258.75</v>
      </c>
      <c r="M30" s="3">
        <v>-0.8763285024154589</v>
      </c>
    </row>
    <row r="31" spans="1:13" x14ac:dyDescent="0.25">
      <c r="A31" s="4" t="s">
        <v>190</v>
      </c>
      <c r="B31" s="9"/>
      <c r="C31" s="10"/>
      <c r="D31" s="10"/>
      <c r="E31" s="11">
        <v>0</v>
      </c>
      <c r="F31" s="9">
        <v>79.95</v>
      </c>
      <c r="G31" s="10">
        <v>22</v>
      </c>
      <c r="H31" s="10"/>
      <c r="I31" s="11">
        <v>0</v>
      </c>
      <c r="J31" s="7">
        <v>79.95</v>
      </c>
      <c r="K31" s="2">
        <v>22</v>
      </c>
      <c r="L31" s="2"/>
      <c r="M31" s="3">
        <v>0</v>
      </c>
    </row>
    <row r="32" spans="1:13" x14ac:dyDescent="0.25">
      <c r="A32" s="4" t="s">
        <v>171</v>
      </c>
      <c r="B32" s="9">
        <v>179.95</v>
      </c>
      <c r="C32" s="10">
        <v>0.08</v>
      </c>
      <c r="D32" s="10"/>
      <c r="E32" s="11">
        <v>0</v>
      </c>
      <c r="F32" s="9">
        <v>179.95</v>
      </c>
      <c r="G32" s="10">
        <v>6.75</v>
      </c>
      <c r="H32" s="10"/>
      <c r="I32" s="11">
        <v>0</v>
      </c>
      <c r="J32" s="7">
        <v>359.9</v>
      </c>
      <c r="K32" s="2">
        <v>6.83</v>
      </c>
      <c r="L32" s="2"/>
      <c r="M32" s="3">
        <v>0</v>
      </c>
    </row>
    <row r="33" spans="1:13" x14ac:dyDescent="0.25">
      <c r="A33" s="4" t="s">
        <v>770</v>
      </c>
      <c r="B33" s="9">
        <v>22.95</v>
      </c>
      <c r="C33" s="10">
        <v>0.08</v>
      </c>
      <c r="D33" s="10">
        <v>0.08</v>
      </c>
      <c r="E33" s="11">
        <v>0</v>
      </c>
      <c r="F33" s="9">
        <v>22.95</v>
      </c>
      <c r="G33" s="10">
        <v>4.25</v>
      </c>
      <c r="H33" s="10">
        <v>614.16999999999996</v>
      </c>
      <c r="I33" s="11">
        <v>-0.9930800918312519</v>
      </c>
      <c r="J33" s="7">
        <v>45.9</v>
      </c>
      <c r="K33" s="2">
        <v>4.33</v>
      </c>
      <c r="L33" s="2">
        <v>614.25</v>
      </c>
      <c r="M33" s="3">
        <v>-0.99295075295075286</v>
      </c>
    </row>
    <row r="34" spans="1:13" x14ac:dyDescent="0.25">
      <c r="A34" s="4" t="s">
        <v>192</v>
      </c>
      <c r="B34" s="9"/>
      <c r="C34" s="10"/>
      <c r="D34" s="10"/>
      <c r="E34" s="11">
        <v>0</v>
      </c>
      <c r="F34" s="9">
        <v>14.25</v>
      </c>
      <c r="G34" s="10">
        <v>4.17</v>
      </c>
      <c r="H34" s="10">
        <v>654</v>
      </c>
      <c r="I34" s="11">
        <v>-0.99362385321100921</v>
      </c>
      <c r="J34" s="7">
        <v>14.25</v>
      </c>
      <c r="K34" s="2">
        <v>4.17</v>
      </c>
      <c r="L34" s="2">
        <v>654</v>
      </c>
      <c r="M34" s="3">
        <v>-0.99362385321100921</v>
      </c>
    </row>
    <row r="35" spans="1:13" x14ac:dyDescent="0.25">
      <c r="A35" s="4" t="s">
        <v>173</v>
      </c>
      <c r="B35" s="9">
        <v>17.95</v>
      </c>
      <c r="C35" s="10">
        <v>0.08</v>
      </c>
      <c r="D35" s="10">
        <v>1.67</v>
      </c>
      <c r="E35" s="11">
        <v>-0.95209580838323349</v>
      </c>
      <c r="F35" s="9">
        <v>17.95</v>
      </c>
      <c r="G35" s="10">
        <v>3.33</v>
      </c>
      <c r="H35" s="10">
        <v>1607.42</v>
      </c>
      <c r="I35" s="11">
        <v>-0.99792835724328433</v>
      </c>
      <c r="J35" s="7">
        <v>35.9</v>
      </c>
      <c r="K35" s="2">
        <v>3.41</v>
      </c>
      <c r="L35" s="2">
        <v>1609.0900000000001</v>
      </c>
      <c r="M35" s="3">
        <v>-0.99788078976315797</v>
      </c>
    </row>
    <row r="36" spans="1:13" x14ac:dyDescent="0.25">
      <c r="A36" s="1" t="s">
        <v>210</v>
      </c>
      <c r="B36" s="9">
        <v>75.8</v>
      </c>
      <c r="C36" s="10">
        <v>49.510000000000005</v>
      </c>
      <c r="D36" s="10">
        <v>110.33</v>
      </c>
      <c r="E36" s="11">
        <v>-0.55125532493428797</v>
      </c>
      <c r="F36" s="9">
        <v>75.8</v>
      </c>
      <c r="G36" s="10">
        <v>3347.92</v>
      </c>
      <c r="H36" s="10">
        <v>3498.59</v>
      </c>
      <c r="I36" s="11">
        <v>-4.3065920842396528E-2</v>
      </c>
      <c r="J36" s="7">
        <v>151.6</v>
      </c>
      <c r="K36" s="2">
        <v>3397.4300000000003</v>
      </c>
      <c r="L36" s="2">
        <v>3608.92</v>
      </c>
      <c r="M36" s="3">
        <v>-5.8602019440719043E-2</v>
      </c>
    </row>
    <row r="37" spans="1:13" x14ac:dyDescent="0.25">
      <c r="A37" s="4" t="s">
        <v>128</v>
      </c>
      <c r="B37" s="9">
        <v>16.95</v>
      </c>
      <c r="C37" s="10">
        <v>41.17</v>
      </c>
      <c r="D37" s="10">
        <v>26.67</v>
      </c>
      <c r="E37" s="11">
        <v>0.54368203974503182</v>
      </c>
      <c r="F37" s="9">
        <v>16.95</v>
      </c>
      <c r="G37" s="10">
        <v>1610.08</v>
      </c>
      <c r="H37" s="10">
        <v>2161.08</v>
      </c>
      <c r="I37" s="11">
        <v>-0.25496511003757383</v>
      </c>
      <c r="J37" s="7">
        <v>33.9</v>
      </c>
      <c r="K37" s="2">
        <v>1651.25</v>
      </c>
      <c r="L37" s="2">
        <v>2187.75</v>
      </c>
      <c r="M37" s="3">
        <v>-0.24522911667238029</v>
      </c>
    </row>
    <row r="38" spans="1:13" x14ac:dyDescent="0.25">
      <c r="A38" s="4" t="s">
        <v>760</v>
      </c>
      <c r="B38" s="9">
        <v>16.95</v>
      </c>
      <c r="C38" s="10">
        <v>7</v>
      </c>
      <c r="D38" s="10">
        <v>26.58</v>
      </c>
      <c r="E38" s="11">
        <v>-0.73664409330323555</v>
      </c>
      <c r="F38" s="9">
        <v>16.95</v>
      </c>
      <c r="G38" s="10">
        <v>725.42</v>
      </c>
      <c r="H38" s="10">
        <v>679.42</v>
      </c>
      <c r="I38" s="11">
        <v>6.7704807041299941E-2</v>
      </c>
      <c r="J38" s="7">
        <v>33.9</v>
      </c>
      <c r="K38" s="2">
        <v>732.42</v>
      </c>
      <c r="L38" s="2">
        <v>706</v>
      </c>
      <c r="M38" s="3">
        <v>3.7422096317280398E-2</v>
      </c>
    </row>
    <row r="39" spans="1:13" x14ac:dyDescent="0.25">
      <c r="A39" s="4" t="s">
        <v>144</v>
      </c>
      <c r="B39" s="9">
        <v>15.95</v>
      </c>
      <c r="C39" s="10">
        <v>1.17</v>
      </c>
      <c r="D39" s="10">
        <v>11.83</v>
      </c>
      <c r="E39" s="11">
        <v>-0.90109890109890112</v>
      </c>
      <c r="F39" s="9">
        <v>15.95</v>
      </c>
      <c r="G39" s="10">
        <v>641.25</v>
      </c>
      <c r="H39" s="10">
        <v>464.67</v>
      </c>
      <c r="I39" s="11">
        <v>0.38001162115049386</v>
      </c>
      <c r="J39" s="7">
        <v>31.9</v>
      </c>
      <c r="K39" s="2">
        <v>642.41999999999996</v>
      </c>
      <c r="L39" s="2">
        <v>476.5</v>
      </c>
      <c r="M39" s="3">
        <v>0.34820566631689392</v>
      </c>
    </row>
    <row r="40" spans="1:13" x14ac:dyDescent="0.25">
      <c r="A40" s="4" t="s">
        <v>159</v>
      </c>
      <c r="B40" s="9">
        <v>25.95</v>
      </c>
      <c r="C40" s="10">
        <v>0.17</v>
      </c>
      <c r="D40" s="10">
        <v>45.25</v>
      </c>
      <c r="E40" s="11">
        <v>-0.99624309392265187</v>
      </c>
      <c r="F40" s="9">
        <v>25.95</v>
      </c>
      <c r="G40" s="10">
        <v>371.17</v>
      </c>
      <c r="H40" s="10">
        <v>193.42</v>
      </c>
      <c r="I40" s="11">
        <v>0.91898459311343217</v>
      </c>
      <c r="J40" s="7">
        <v>51.9</v>
      </c>
      <c r="K40" s="2">
        <v>371.34000000000003</v>
      </c>
      <c r="L40" s="2">
        <v>238.67</v>
      </c>
      <c r="M40" s="3">
        <v>0.55587212469099612</v>
      </c>
    </row>
    <row r="41" spans="1:13" x14ac:dyDescent="0.25">
      <c r="A41" s="1" t="s">
        <v>214</v>
      </c>
      <c r="B41" s="9">
        <v>103.75</v>
      </c>
      <c r="C41" s="10">
        <v>78.319999999999993</v>
      </c>
      <c r="D41" s="10">
        <v>65.5</v>
      </c>
      <c r="E41" s="11">
        <v>0.19572519083969456</v>
      </c>
      <c r="F41" s="9">
        <v>122.7</v>
      </c>
      <c r="G41" s="10">
        <v>3124.34</v>
      </c>
      <c r="H41" s="10">
        <v>3838.41</v>
      </c>
      <c r="I41" s="11">
        <v>-0.18603275835567323</v>
      </c>
      <c r="J41" s="7">
        <v>226.45</v>
      </c>
      <c r="K41" s="2">
        <v>3202.66</v>
      </c>
      <c r="L41" s="2">
        <v>3903.91</v>
      </c>
      <c r="M41" s="3">
        <v>-0.17962760411997203</v>
      </c>
    </row>
    <row r="42" spans="1:13" x14ac:dyDescent="0.25">
      <c r="A42" s="4" t="s">
        <v>819</v>
      </c>
      <c r="B42" s="9">
        <v>19.95</v>
      </c>
      <c r="C42" s="10">
        <v>23.33</v>
      </c>
      <c r="D42" s="10">
        <v>40.42</v>
      </c>
      <c r="E42" s="11">
        <v>-0.42281048985650677</v>
      </c>
      <c r="F42" s="9">
        <v>19.95</v>
      </c>
      <c r="G42" s="10">
        <v>942.5</v>
      </c>
      <c r="H42" s="10">
        <v>501.33</v>
      </c>
      <c r="I42" s="11">
        <v>0.87999920212235461</v>
      </c>
      <c r="J42" s="7">
        <v>39.9</v>
      </c>
      <c r="K42" s="2">
        <v>965.83</v>
      </c>
      <c r="L42" s="2">
        <v>541.75</v>
      </c>
      <c r="M42" s="3">
        <v>0.78279649284725439</v>
      </c>
    </row>
    <row r="43" spans="1:13" x14ac:dyDescent="0.25">
      <c r="A43" s="4" t="s">
        <v>145</v>
      </c>
      <c r="B43" s="9">
        <v>24.95</v>
      </c>
      <c r="C43" s="10">
        <v>3.33</v>
      </c>
      <c r="D43" s="10">
        <v>9.5</v>
      </c>
      <c r="E43" s="11">
        <v>-0.64947368421052631</v>
      </c>
      <c r="F43" s="9">
        <v>24.95</v>
      </c>
      <c r="G43" s="10">
        <v>840.42</v>
      </c>
      <c r="H43" s="10">
        <v>910.08</v>
      </c>
      <c r="I43" s="11">
        <v>-7.654272151898743E-2</v>
      </c>
      <c r="J43" s="7">
        <v>49.9</v>
      </c>
      <c r="K43" s="2">
        <v>843.75</v>
      </c>
      <c r="L43" s="2">
        <v>919.58</v>
      </c>
      <c r="M43" s="3">
        <v>-8.2461558537593294E-2</v>
      </c>
    </row>
    <row r="44" spans="1:13" x14ac:dyDescent="0.25">
      <c r="A44" s="4" t="s">
        <v>136</v>
      </c>
      <c r="B44" s="9">
        <v>18.95</v>
      </c>
      <c r="C44" s="10">
        <v>8.58</v>
      </c>
      <c r="D44" s="10">
        <v>3.83</v>
      </c>
      <c r="E44" s="11">
        <v>1.2402088772845952</v>
      </c>
      <c r="F44" s="9">
        <v>18.95</v>
      </c>
      <c r="G44" s="10">
        <v>640.66999999999996</v>
      </c>
      <c r="H44" s="10">
        <v>788.92</v>
      </c>
      <c r="I44" s="11">
        <v>-0.18791512447396441</v>
      </c>
      <c r="J44" s="7">
        <v>37.9</v>
      </c>
      <c r="K44" s="2">
        <v>649.25</v>
      </c>
      <c r="L44" s="2">
        <v>792.75</v>
      </c>
      <c r="M44" s="3">
        <v>-0.18101545253863136</v>
      </c>
    </row>
    <row r="45" spans="1:13" x14ac:dyDescent="0.25">
      <c r="A45" s="4" t="s">
        <v>119</v>
      </c>
      <c r="B45" s="9">
        <v>19.95</v>
      </c>
      <c r="C45" s="10">
        <v>22.75</v>
      </c>
      <c r="D45" s="10">
        <v>0.08</v>
      </c>
      <c r="E45" s="11">
        <v>283.375</v>
      </c>
      <c r="F45" s="9">
        <v>19.95</v>
      </c>
      <c r="G45" s="10">
        <v>350.75</v>
      </c>
      <c r="H45" s="10">
        <v>687.5</v>
      </c>
      <c r="I45" s="11">
        <v>-0.48981818181818182</v>
      </c>
      <c r="J45" s="7">
        <v>39.9</v>
      </c>
      <c r="K45" s="2">
        <v>373.5</v>
      </c>
      <c r="L45" s="2">
        <v>687.58</v>
      </c>
      <c r="M45" s="3">
        <v>-0.4567904825620292</v>
      </c>
    </row>
    <row r="46" spans="1:13" x14ac:dyDescent="0.25">
      <c r="A46" s="4" t="s">
        <v>123</v>
      </c>
      <c r="B46" s="9">
        <v>19.95</v>
      </c>
      <c r="C46" s="10">
        <v>20.329999999999998</v>
      </c>
      <c r="D46" s="10">
        <v>11.67</v>
      </c>
      <c r="E46" s="11">
        <v>0.74207369323050543</v>
      </c>
      <c r="F46" s="9">
        <v>19.95</v>
      </c>
      <c r="G46" s="10">
        <v>318</v>
      </c>
      <c r="H46" s="10">
        <v>643.33000000000004</v>
      </c>
      <c r="I46" s="11">
        <v>-0.50569692070943373</v>
      </c>
      <c r="J46" s="7">
        <v>39.9</v>
      </c>
      <c r="K46" s="2">
        <v>338.33</v>
      </c>
      <c r="L46" s="2">
        <v>655</v>
      </c>
      <c r="M46" s="3">
        <v>-0.48346564885496185</v>
      </c>
    </row>
    <row r="47" spans="1:13" x14ac:dyDescent="0.25">
      <c r="A47" s="4" t="s">
        <v>184</v>
      </c>
      <c r="B47" s="9"/>
      <c r="C47" s="10"/>
      <c r="D47" s="10"/>
      <c r="E47" s="11">
        <v>0</v>
      </c>
      <c r="F47" s="9">
        <v>18.95</v>
      </c>
      <c r="G47" s="10">
        <v>32</v>
      </c>
      <c r="H47" s="10">
        <v>307.25</v>
      </c>
      <c r="I47" s="11">
        <v>-0.89585028478437756</v>
      </c>
      <c r="J47" s="7">
        <v>18.95</v>
      </c>
      <c r="K47" s="2">
        <v>32</v>
      </c>
      <c r="L47" s="2">
        <v>307.25</v>
      </c>
      <c r="M47" s="3">
        <v>-0.89585028478437756</v>
      </c>
    </row>
    <row r="48" spans="1:13" x14ac:dyDescent="0.25">
      <c r="A48" s="1" t="s">
        <v>385</v>
      </c>
      <c r="B48" s="9">
        <v>113.75</v>
      </c>
      <c r="C48" s="10">
        <v>16.989999999999998</v>
      </c>
      <c r="D48" s="10">
        <v>1.58</v>
      </c>
      <c r="E48" s="11">
        <v>9.7531645569620231</v>
      </c>
      <c r="F48" s="9">
        <v>113.75</v>
      </c>
      <c r="G48" s="10">
        <v>2774.5699999999997</v>
      </c>
      <c r="H48" s="10">
        <v>864</v>
      </c>
      <c r="I48" s="11">
        <v>2.2113078703703701</v>
      </c>
      <c r="J48" s="7">
        <v>227.5</v>
      </c>
      <c r="K48" s="2">
        <v>2791.5599999999995</v>
      </c>
      <c r="L48" s="2">
        <v>865.58</v>
      </c>
      <c r="M48" s="3">
        <v>2.225074516509161</v>
      </c>
    </row>
    <row r="49" spans="1:13" x14ac:dyDescent="0.25">
      <c r="A49" s="33" t="s">
        <v>134</v>
      </c>
      <c r="B49" s="34">
        <v>18.95</v>
      </c>
      <c r="C49" s="35">
        <v>2.58</v>
      </c>
      <c r="D49" s="35"/>
      <c r="E49" s="36">
        <v>0</v>
      </c>
      <c r="F49" s="34">
        <v>18.95</v>
      </c>
      <c r="G49" s="35">
        <v>1355.33</v>
      </c>
      <c r="H49" s="35"/>
      <c r="I49" s="36">
        <v>0</v>
      </c>
      <c r="J49" s="37">
        <v>37.9</v>
      </c>
      <c r="K49" s="38">
        <v>1357.9099999999999</v>
      </c>
      <c r="L49" s="38"/>
      <c r="M49" s="39">
        <v>0</v>
      </c>
    </row>
    <row r="50" spans="1:13" x14ac:dyDescent="0.25">
      <c r="A50" s="4" t="s">
        <v>846</v>
      </c>
      <c r="B50" s="9">
        <v>22.95</v>
      </c>
      <c r="C50" s="10">
        <v>1</v>
      </c>
      <c r="D50" s="10">
        <v>1.58</v>
      </c>
      <c r="E50" s="11">
        <v>-0.36708860759493672</v>
      </c>
      <c r="F50" s="9">
        <v>22.95</v>
      </c>
      <c r="G50" s="10">
        <v>706.58</v>
      </c>
      <c r="H50" s="10">
        <v>864</v>
      </c>
      <c r="I50" s="11">
        <v>-0.18219907407407401</v>
      </c>
      <c r="J50" s="7">
        <v>45.9</v>
      </c>
      <c r="K50" s="2">
        <v>707.58</v>
      </c>
      <c r="L50" s="2">
        <v>865.58</v>
      </c>
      <c r="M50" s="3">
        <v>-0.18253656507775132</v>
      </c>
    </row>
    <row r="51" spans="1:13" x14ac:dyDescent="0.25">
      <c r="A51" s="4" t="s">
        <v>130</v>
      </c>
      <c r="B51" s="9">
        <v>24.95</v>
      </c>
      <c r="C51" s="10">
        <v>3.58</v>
      </c>
      <c r="D51" s="10"/>
      <c r="E51" s="11">
        <v>0</v>
      </c>
      <c r="F51" s="9">
        <v>24.95</v>
      </c>
      <c r="G51" s="10">
        <v>402.33</v>
      </c>
      <c r="H51" s="10"/>
      <c r="I51" s="11">
        <v>0</v>
      </c>
      <c r="J51" s="7">
        <v>49.9</v>
      </c>
      <c r="K51" s="2">
        <v>405.90999999999997</v>
      </c>
      <c r="L51" s="2"/>
      <c r="M51" s="3">
        <v>0</v>
      </c>
    </row>
    <row r="52" spans="1:13" x14ac:dyDescent="0.25">
      <c r="A52" s="4" t="s">
        <v>137</v>
      </c>
      <c r="B52" s="9">
        <v>23.95</v>
      </c>
      <c r="C52" s="10">
        <v>9.75</v>
      </c>
      <c r="D52" s="10"/>
      <c r="E52" s="11">
        <v>0</v>
      </c>
      <c r="F52" s="9">
        <v>23.95</v>
      </c>
      <c r="G52" s="10">
        <v>310.25</v>
      </c>
      <c r="H52" s="10"/>
      <c r="I52" s="11">
        <v>0</v>
      </c>
      <c r="J52" s="7">
        <v>47.9</v>
      </c>
      <c r="K52" s="2">
        <v>320</v>
      </c>
      <c r="L52" s="2"/>
      <c r="M52" s="3">
        <v>0</v>
      </c>
    </row>
    <row r="53" spans="1:13" x14ac:dyDescent="0.25">
      <c r="A53" s="4" t="s">
        <v>848</v>
      </c>
      <c r="B53" s="9">
        <v>22.95</v>
      </c>
      <c r="C53" s="10">
        <v>0.08</v>
      </c>
      <c r="D53" s="10"/>
      <c r="E53" s="11">
        <v>0</v>
      </c>
      <c r="F53" s="9">
        <v>22.95</v>
      </c>
      <c r="G53" s="10">
        <v>0.08</v>
      </c>
      <c r="H53" s="10"/>
      <c r="I53" s="11">
        <v>0</v>
      </c>
      <c r="J53" s="7">
        <v>45.9</v>
      </c>
      <c r="K53" s="2">
        <v>0.16</v>
      </c>
      <c r="L53" s="2"/>
      <c r="M53" s="3">
        <v>0</v>
      </c>
    </row>
    <row r="54" spans="1:13" x14ac:dyDescent="0.25">
      <c r="A54" s="1" t="s">
        <v>202</v>
      </c>
      <c r="B54" s="9">
        <v>158.69999999999999</v>
      </c>
      <c r="C54" s="10">
        <v>49.17</v>
      </c>
      <c r="D54" s="10">
        <v>10.34</v>
      </c>
      <c r="E54" s="11">
        <v>3.7553191489361701</v>
      </c>
      <c r="F54" s="9">
        <v>178.45</v>
      </c>
      <c r="G54" s="10">
        <v>2698.5</v>
      </c>
      <c r="H54" s="10">
        <v>978.92000000000007</v>
      </c>
      <c r="I54" s="11">
        <v>1.7566093245617618</v>
      </c>
      <c r="J54" s="7">
        <v>337.15</v>
      </c>
      <c r="K54" s="2">
        <v>2747.67</v>
      </c>
      <c r="L54" s="2">
        <v>989.26</v>
      </c>
      <c r="M54" s="3">
        <v>1.77750035379981</v>
      </c>
    </row>
    <row r="55" spans="1:13" x14ac:dyDescent="0.25">
      <c r="A55" s="4" t="s">
        <v>133</v>
      </c>
      <c r="B55" s="9">
        <v>15.95</v>
      </c>
      <c r="C55" s="10">
        <v>5.75</v>
      </c>
      <c r="D55" s="10"/>
      <c r="E55" s="11">
        <v>0</v>
      </c>
      <c r="F55" s="9">
        <v>15.95</v>
      </c>
      <c r="G55" s="10">
        <v>561.16999999999996</v>
      </c>
      <c r="H55" s="10"/>
      <c r="I55" s="11">
        <v>0</v>
      </c>
      <c r="J55" s="7">
        <v>31.9</v>
      </c>
      <c r="K55" s="2">
        <v>566.91999999999996</v>
      </c>
      <c r="L55" s="2"/>
      <c r="M55" s="3">
        <v>0</v>
      </c>
    </row>
    <row r="56" spans="1:13" x14ac:dyDescent="0.25">
      <c r="A56" s="4" t="s">
        <v>156</v>
      </c>
      <c r="B56" s="9"/>
      <c r="C56" s="10"/>
      <c r="D56" s="10"/>
      <c r="E56" s="11">
        <v>0</v>
      </c>
      <c r="F56" s="9">
        <v>19.75</v>
      </c>
      <c r="G56" s="10">
        <v>551.75</v>
      </c>
      <c r="H56" s="10">
        <v>0.92</v>
      </c>
      <c r="I56" s="11">
        <v>598.72826086956525</v>
      </c>
      <c r="J56" s="7">
        <v>19.75</v>
      </c>
      <c r="K56" s="2">
        <v>551.75</v>
      </c>
      <c r="L56" s="2">
        <v>0.92</v>
      </c>
      <c r="M56" s="3">
        <v>598.72826086956525</v>
      </c>
    </row>
    <row r="57" spans="1:13" x14ac:dyDescent="0.25">
      <c r="A57" s="4" t="s">
        <v>126</v>
      </c>
      <c r="B57" s="9">
        <v>19.95</v>
      </c>
      <c r="C57" s="10">
        <v>14.5</v>
      </c>
      <c r="D57" s="10"/>
      <c r="E57" s="11">
        <v>0</v>
      </c>
      <c r="F57" s="9">
        <v>19.95</v>
      </c>
      <c r="G57" s="10">
        <v>507.92</v>
      </c>
      <c r="H57" s="10"/>
      <c r="I57" s="11">
        <v>0</v>
      </c>
      <c r="J57" s="7">
        <v>39.9</v>
      </c>
      <c r="K57" s="2">
        <v>522.42000000000007</v>
      </c>
      <c r="L57" s="2"/>
      <c r="M57" s="3">
        <v>0</v>
      </c>
    </row>
    <row r="58" spans="1:13" x14ac:dyDescent="0.25">
      <c r="A58" s="4" t="s">
        <v>139</v>
      </c>
      <c r="B58" s="9">
        <v>18.95</v>
      </c>
      <c r="C58" s="10">
        <v>1.83</v>
      </c>
      <c r="D58" s="10">
        <v>3.17</v>
      </c>
      <c r="E58" s="11">
        <v>-0.4227129337539432</v>
      </c>
      <c r="F58" s="9">
        <v>18.95</v>
      </c>
      <c r="G58" s="10">
        <v>384.58</v>
      </c>
      <c r="H58" s="10">
        <v>502.75</v>
      </c>
      <c r="I58" s="11">
        <v>-0.23504724017901546</v>
      </c>
      <c r="J58" s="7">
        <v>37.9</v>
      </c>
      <c r="K58" s="2">
        <v>386.40999999999997</v>
      </c>
      <c r="L58" s="2">
        <v>505.92</v>
      </c>
      <c r="M58" s="3">
        <v>-0.23622311827956999</v>
      </c>
    </row>
    <row r="59" spans="1:13" x14ac:dyDescent="0.25">
      <c r="A59" s="4" t="s">
        <v>761</v>
      </c>
      <c r="B59" s="9">
        <v>19.95</v>
      </c>
      <c r="C59" s="10">
        <v>8.17</v>
      </c>
      <c r="D59" s="10"/>
      <c r="E59" s="11">
        <v>0</v>
      </c>
      <c r="F59" s="9">
        <v>19.95</v>
      </c>
      <c r="G59" s="10">
        <v>309.83</v>
      </c>
      <c r="H59" s="10"/>
      <c r="I59" s="11">
        <v>0</v>
      </c>
      <c r="J59" s="7">
        <v>39.9</v>
      </c>
      <c r="K59" s="2">
        <v>318</v>
      </c>
      <c r="L59" s="2"/>
      <c r="M59" s="3">
        <v>0</v>
      </c>
    </row>
    <row r="60" spans="1:13" x14ac:dyDescent="0.25">
      <c r="A60" s="4" t="s">
        <v>138</v>
      </c>
      <c r="B60" s="9">
        <v>26.95</v>
      </c>
      <c r="C60" s="10">
        <v>0.67</v>
      </c>
      <c r="D60" s="10"/>
      <c r="E60" s="11">
        <v>0</v>
      </c>
      <c r="F60" s="9">
        <v>26.95</v>
      </c>
      <c r="G60" s="10">
        <v>258.17</v>
      </c>
      <c r="H60" s="10"/>
      <c r="I60" s="11">
        <v>0</v>
      </c>
      <c r="J60" s="7">
        <v>53.9</v>
      </c>
      <c r="K60" s="2">
        <v>258.84000000000003</v>
      </c>
      <c r="L60" s="2"/>
      <c r="M60" s="3">
        <v>0</v>
      </c>
    </row>
    <row r="61" spans="1:13" x14ac:dyDescent="0.25">
      <c r="A61" s="4" t="s">
        <v>161</v>
      </c>
      <c r="B61" s="9">
        <v>30.95</v>
      </c>
      <c r="C61" s="10">
        <v>17.420000000000002</v>
      </c>
      <c r="D61" s="10">
        <v>7.17</v>
      </c>
      <c r="E61" s="11">
        <v>1.4295676429567645</v>
      </c>
      <c r="F61" s="9">
        <v>30.95</v>
      </c>
      <c r="G61" s="10">
        <v>116.58</v>
      </c>
      <c r="H61" s="10">
        <v>475.25</v>
      </c>
      <c r="I61" s="11">
        <v>-0.75469752761704367</v>
      </c>
      <c r="J61" s="7">
        <v>61.9</v>
      </c>
      <c r="K61" s="2">
        <v>134</v>
      </c>
      <c r="L61" s="2">
        <v>482.42</v>
      </c>
      <c r="M61" s="3">
        <v>-0.72223373823639159</v>
      </c>
    </row>
    <row r="62" spans="1:13" x14ac:dyDescent="0.25">
      <c r="A62" s="4" t="s">
        <v>744</v>
      </c>
      <c r="B62" s="9">
        <v>26</v>
      </c>
      <c r="C62" s="10">
        <v>0.83</v>
      </c>
      <c r="D62" s="10"/>
      <c r="E62" s="11">
        <v>0</v>
      </c>
      <c r="F62" s="9">
        <v>26</v>
      </c>
      <c r="G62" s="10">
        <v>8.5</v>
      </c>
      <c r="H62" s="10"/>
      <c r="I62" s="11">
        <v>0</v>
      </c>
      <c r="J62" s="7">
        <v>52</v>
      </c>
      <c r="K62" s="2">
        <v>9.33</v>
      </c>
      <c r="L62" s="2"/>
      <c r="M62" s="3">
        <v>0</v>
      </c>
    </row>
    <row r="63" spans="1:13" x14ac:dyDescent="0.25">
      <c r="A63" s="1" t="s">
        <v>253</v>
      </c>
      <c r="B63" s="9">
        <v>78.599999999999994</v>
      </c>
      <c r="C63" s="10">
        <v>3.0700000000000003</v>
      </c>
      <c r="D63" s="10">
        <v>66.83</v>
      </c>
      <c r="E63" s="11">
        <v>-0.95406254676043689</v>
      </c>
      <c r="F63" s="9">
        <v>122.5</v>
      </c>
      <c r="G63" s="10">
        <v>2135.9900000000002</v>
      </c>
      <c r="H63" s="10">
        <v>1112.51</v>
      </c>
      <c r="I63" s="11">
        <v>0.91997375304491669</v>
      </c>
      <c r="J63" s="7">
        <v>201.09999999999997</v>
      </c>
      <c r="K63" s="2">
        <v>2139.06</v>
      </c>
      <c r="L63" s="2">
        <v>1179.3399999999999</v>
      </c>
      <c r="M63" s="3">
        <v>0.81377719741550369</v>
      </c>
    </row>
    <row r="64" spans="1:13" x14ac:dyDescent="0.25">
      <c r="A64" s="4" t="s">
        <v>143</v>
      </c>
      <c r="B64" s="9">
        <v>13.95</v>
      </c>
      <c r="C64" s="10">
        <v>1.58</v>
      </c>
      <c r="D64" s="10"/>
      <c r="E64" s="11">
        <v>0</v>
      </c>
      <c r="F64" s="9">
        <v>13.95</v>
      </c>
      <c r="G64" s="10">
        <v>749.08</v>
      </c>
      <c r="H64" s="10"/>
      <c r="I64" s="11">
        <v>0</v>
      </c>
      <c r="J64" s="7">
        <v>27.9</v>
      </c>
      <c r="K64" s="2">
        <v>750.66000000000008</v>
      </c>
      <c r="L64" s="2"/>
      <c r="M64" s="3">
        <v>0</v>
      </c>
    </row>
    <row r="65" spans="1:13" x14ac:dyDescent="0.25">
      <c r="A65" s="4" t="s">
        <v>175</v>
      </c>
      <c r="B65" s="9"/>
      <c r="C65" s="10"/>
      <c r="D65" s="10"/>
      <c r="E65" s="11">
        <v>0</v>
      </c>
      <c r="F65" s="9">
        <v>18.95</v>
      </c>
      <c r="G65" s="10">
        <v>462.92</v>
      </c>
      <c r="H65" s="10">
        <v>528.66999999999996</v>
      </c>
      <c r="I65" s="11">
        <v>-0.12436869881022178</v>
      </c>
      <c r="J65" s="7">
        <v>18.95</v>
      </c>
      <c r="K65" s="2">
        <v>462.92</v>
      </c>
      <c r="L65" s="2">
        <v>528.66999999999996</v>
      </c>
      <c r="M65" s="3">
        <v>-0.12436869881022178</v>
      </c>
    </row>
    <row r="66" spans="1:13" x14ac:dyDescent="0.25">
      <c r="A66" s="4" t="s">
        <v>170</v>
      </c>
      <c r="B66" s="9">
        <v>17.95</v>
      </c>
      <c r="C66" s="10">
        <v>0.33</v>
      </c>
      <c r="D66" s="10">
        <v>37.5</v>
      </c>
      <c r="E66" s="11">
        <v>-0.99120000000000008</v>
      </c>
      <c r="F66" s="9">
        <v>17.95</v>
      </c>
      <c r="G66" s="10">
        <v>323.25</v>
      </c>
      <c r="H66" s="10">
        <v>143.66999999999999</v>
      </c>
      <c r="I66" s="11">
        <v>1.2499477970348718</v>
      </c>
      <c r="J66" s="7">
        <v>35.9</v>
      </c>
      <c r="K66" s="2">
        <v>323.58</v>
      </c>
      <c r="L66" s="2">
        <v>181.17</v>
      </c>
      <c r="M66" s="3">
        <v>0.7860572942540156</v>
      </c>
    </row>
    <row r="67" spans="1:13" x14ac:dyDescent="0.25">
      <c r="A67" s="4" t="s">
        <v>146</v>
      </c>
      <c r="B67" s="9">
        <v>29.95</v>
      </c>
      <c r="C67" s="10">
        <v>1.08</v>
      </c>
      <c r="D67" s="10"/>
      <c r="E67" s="11">
        <v>0</v>
      </c>
      <c r="F67" s="9">
        <v>29.95</v>
      </c>
      <c r="G67" s="10">
        <v>300.83</v>
      </c>
      <c r="H67" s="10"/>
      <c r="I67" s="11">
        <v>0</v>
      </c>
      <c r="J67" s="7">
        <v>59.9</v>
      </c>
      <c r="K67" s="2">
        <v>301.90999999999997</v>
      </c>
      <c r="L67" s="2"/>
      <c r="M67" s="3">
        <v>0</v>
      </c>
    </row>
    <row r="68" spans="1:13" x14ac:dyDescent="0.25">
      <c r="A68" s="4" t="s">
        <v>177</v>
      </c>
      <c r="B68" s="9">
        <v>16.75</v>
      </c>
      <c r="C68" s="10">
        <v>0.08</v>
      </c>
      <c r="D68" s="10">
        <v>29.33</v>
      </c>
      <c r="E68" s="11">
        <v>-0.99727241732015004</v>
      </c>
      <c r="F68" s="9">
        <v>16.75</v>
      </c>
      <c r="G68" s="10">
        <v>176.33</v>
      </c>
      <c r="H68" s="10">
        <v>240.17</v>
      </c>
      <c r="I68" s="11">
        <v>-0.26581171670067028</v>
      </c>
      <c r="J68" s="7">
        <v>33.5</v>
      </c>
      <c r="K68" s="2">
        <v>176.41000000000003</v>
      </c>
      <c r="L68" s="2">
        <v>269.5</v>
      </c>
      <c r="M68" s="3">
        <v>-0.34541743970315392</v>
      </c>
    </row>
    <row r="69" spans="1:13" x14ac:dyDescent="0.25">
      <c r="A69" s="4" t="s">
        <v>172</v>
      </c>
      <c r="B69" s="9"/>
      <c r="C69" s="10"/>
      <c r="D69" s="10"/>
      <c r="E69" s="11">
        <v>0</v>
      </c>
      <c r="F69" s="9">
        <v>24.95</v>
      </c>
      <c r="G69" s="10">
        <v>123.58</v>
      </c>
      <c r="H69" s="10">
        <v>200</v>
      </c>
      <c r="I69" s="11">
        <v>-0.3821</v>
      </c>
      <c r="J69" s="7">
        <v>24.95</v>
      </c>
      <c r="K69" s="2">
        <v>123.58</v>
      </c>
      <c r="L69" s="2">
        <v>200</v>
      </c>
      <c r="M69" s="3">
        <v>-0.3821</v>
      </c>
    </row>
    <row r="70" spans="1:13" x14ac:dyDescent="0.25">
      <c r="A70" s="1" t="s">
        <v>239</v>
      </c>
      <c r="B70" s="9">
        <v>33.9</v>
      </c>
      <c r="C70" s="10">
        <v>22.5</v>
      </c>
      <c r="D70" s="10">
        <v>176.25</v>
      </c>
      <c r="E70" s="11">
        <v>-0.87234042553191493</v>
      </c>
      <c r="F70" s="9">
        <v>33.9</v>
      </c>
      <c r="G70" s="10">
        <v>1795.75</v>
      </c>
      <c r="H70" s="10">
        <v>648.25</v>
      </c>
      <c r="I70" s="11">
        <v>1.7701504049363672</v>
      </c>
      <c r="J70" s="7">
        <v>67.8</v>
      </c>
      <c r="K70" s="2">
        <v>1818.25</v>
      </c>
      <c r="L70" s="2">
        <v>824.5</v>
      </c>
      <c r="M70" s="3">
        <v>1.2052759248029108</v>
      </c>
    </row>
    <row r="71" spans="1:13" x14ac:dyDescent="0.25">
      <c r="A71" s="4" t="s">
        <v>120</v>
      </c>
      <c r="B71" s="9">
        <v>16.95</v>
      </c>
      <c r="C71" s="10">
        <v>10.08</v>
      </c>
      <c r="D71" s="10">
        <v>92.67</v>
      </c>
      <c r="E71" s="11">
        <v>-0.89122693428293953</v>
      </c>
      <c r="F71" s="9">
        <v>16.95</v>
      </c>
      <c r="G71" s="10">
        <v>996.75</v>
      </c>
      <c r="H71" s="10">
        <v>316.17</v>
      </c>
      <c r="I71" s="11">
        <v>2.1525761457443777</v>
      </c>
      <c r="J71" s="7">
        <v>33.9</v>
      </c>
      <c r="K71" s="2">
        <v>1006.83</v>
      </c>
      <c r="L71" s="2">
        <v>408.84000000000003</v>
      </c>
      <c r="M71" s="3">
        <v>1.4626504255943644</v>
      </c>
    </row>
    <row r="72" spans="1:13" x14ac:dyDescent="0.25">
      <c r="A72" s="4" t="s">
        <v>125</v>
      </c>
      <c r="B72" s="9">
        <v>16.95</v>
      </c>
      <c r="C72" s="10">
        <v>12.42</v>
      </c>
      <c r="D72" s="10">
        <v>83.58</v>
      </c>
      <c r="E72" s="11">
        <v>-0.85139985642498206</v>
      </c>
      <c r="F72" s="9">
        <v>16.95</v>
      </c>
      <c r="G72" s="10">
        <v>799</v>
      </c>
      <c r="H72" s="10">
        <v>332.08</v>
      </c>
      <c r="I72" s="11">
        <v>1.4060467357263311</v>
      </c>
      <c r="J72" s="7">
        <v>33.9</v>
      </c>
      <c r="K72" s="2">
        <v>811.42</v>
      </c>
      <c r="L72" s="2">
        <v>415.65999999999997</v>
      </c>
      <c r="M72" s="3">
        <v>0.95212433238704719</v>
      </c>
    </row>
    <row r="73" spans="1:13" x14ac:dyDescent="0.25">
      <c r="A73" s="1" t="s">
        <v>207</v>
      </c>
      <c r="B73" s="9">
        <v>71.45</v>
      </c>
      <c r="C73" s="10">
        <v>3.74</v>
      </c>
      <c r="D73" s="10">
        <v>88.17</v>
      </c>
      <c r="E73" s="11">
        <v>-0.95758194397187257</v>
      </c>
      <c r="F73" s="9">
        <v>127.2</v>
      </c>
      <c r="G73" s="10">
        <v>1079.9100000000001</v>
      </c>
      <c r="H73" s="10">
        <v>1670.75</v>
      </c>
      <c r="I73" s="11">
        <v>-0.35363758790962135</v>
      </c>
      <c r="J73" s="7">
        <v>198.65</v>
      </c>
      <c r="K73" s="2">
        <v>1083.6500000000001</v>
      </c>
      <c r="L73" s="2">
        <v>1758.9199999999998</v>
      </c>
      <c r="M73" s="3">
        <v>-0.38391171855456746</v>
      </c>
    </row>
    <row r="74" spans="1:13" x14ac:dyDescent="0.25">
      <c r="A74" s="4" t="s">
        <v>135</v>
      </c>
      <c r="B74" s="9">
        <v>22.95</v>
      </c>
      <c r="C74" s="10">
        <v>1.33</v>
      </c>
      <c r="D74" s="10">
        <v>46.83</v>
      </c>
      <c r="E74" s="11">
        <v>-0.9715994020926757</v>
      </c>
      <c r="F74" s="9">
        <v>22.95</v>
      </c>
      <c r="G74" s="10">
        <v>651.58000000000004</v>
      </c>
      <c r="H74" s="10">
        <v>463.75</v>
      </c>
      <c r="I74" s="11">
        <v>0.40502425876010789</v>
      </c>
      <c r="J74" s="7">
        <v>45.9</v>
      </c>
      <c r="K74" s="2">
        <v>652.91000000000008</v>
      </c>
      <c r="L74" s="2">
        <v>510.58</v>
      </c>
      <c r="M74" s="3">
        <v>0.27876140859414805</v>
      </c>
    </row>
    <row r="75" spans="1:13" x14ac:dyDescent="0.25">
      <c r="A75" s="4" t="s">
        <v>157</v>
      </c>
      <c r="B75" s="9">
        <v>24.75</v>
      </c>
      <c r="C75" s="10">
        <v>0.33</v>
      </c>
      <c r="D75" s="10">
        <v>21.42</v>
      </c>
      <c r="E75" s="11">
        <v>-0.98459383753501406</v>
      </c>
      <c r="F75" s="9">
        <v>24.75</v>
      </c>
      <c r="G75" s="10">
        <v>225.58</v>
      </c>
      <c r="H75" s="10">
        <v>144.91999999999999</v>
      </c>
      <c r="I75" s="11">
        <v>0.55658294231300054</v>
      </c>
      <c r="J75" s="7">
        <v>49.5</v>
      </c>
      <c r="K75" s="2">
        <v>225.91000000000003</v>
      </c>
      <c r="L75" s="2">
        <v>166.33999999999997</v>
      </c>
      <c r="M75" s="3">
        <v>0.35812191896116424</v>
      </c>
    </row>
    <row r="76" spans="1:13" x14ac:dyDescent="0.25">
      <c r="A76" s="4" t="s">
        <v>166</v>
      </c>
      <c r="B76" s="9">
        <v>23.75</v>
      </c>
      <c r="C76" s="10">
        <v>2.08</v>
      </c>
      <c r="D76" s="10">
        <v>19.920000000000002</v>
      </c>
      <c r="E76" s="11">
        <v>-0.89558232931726922</v>
      </c>
      <c r="F76" s="9">
        <v>23.75</v>
      </c>
      <c r="G76" s="10">
        <v>195.17</v>
      </c>
      <c r="H76" s="10">
        <v>638.5</v>
      </c>
      <c r="I76" s="11">
        <v>-0.69433046202036031</v>
      </c>
      <c r="J76" s="7">
        <v>47.5</v>
      </c>
      <c r="K76" s="2">
        <v>197.25</v>
      </c>
      <c r="L76" s="2">
        <v>658.42</v>
      </c>
      <c r="M76" s="3">
        <v>-0.70041918532243852</v>
      </c>
    </row>
    <row r="77" spans="1:13" x14ac:dyDescent="0.25">
      <c r="A77" s="4" t="s">
        <v>188</v>
      </c>
      <c r="B77" s="9"/>
      <c r="C77" s="10"/>
      <c r="D77" s="10"/>
      <c r="E77" s="11">
        <v>0</v>
      </c>
      <c r="F77" s="9">
        <v>20.75</v>
      </c>
      <c r="G77" s="10">
        <v>7.58</v>
      </c>
      <c r="H77" s="10">
        <v>423.58</v>
      </c>
      <c r="I77" s="11">
        <v>-0.98210491524623456</v>
      </c>
      <c r="J77" s="7">
        <v>20.75</v>
      </c>
      <c r="K77" s="2">
        <v>7.58</v>
      </c>
      <c r="L77" s="2">
        <v>423.58</v>
      </c>
      <c r="M77" s="3">
        <v>-0.98210491524623456</v>
      </c>
    </row>
    <row r="78" spans="1:13" x14ac:dyDescent="0.25">
      <c r="A78" s="4" t="s">
        <v>743</v>
      </c>
      <c r="B78" s="9"/>
      <c r="C78" s="10"/>
      <c r="D78" s="10"/>
      <c r="E78" s="11">
        <v>0</v>
      </c>
      <c r="F78" s="9">
        <v>35</v>
      </c>
      <c r="G78" s="10">
        <v>0</v>
      </c>
      <c r="H78" s="10"/>
      <c r="I78" s="11">
        <v>0</v>
      </c>
      <c r="J78" s="7">
        <v>35</v>
      </c>
      <c r="K78" s="2">
        <v>0</v>
      </c>
      <c r="L78" s="2"/>
      <c r="M78" s="3">
        <v>0</v>
      </c>
    </row>
    <row r="79" spans="1:13" x14ac:dyDescent="0.25">
      <c r="A79" s="1" t="s">
        <v>222</v>
      </c>
      <c r="B79" s="9">
        <v>19.95</v>
      </c>
      <c r="C79" s="10">
        <v>12.67</v>
      </c>
      <c r="D79" s="10">
        <v>8.33</v>
      </c>
      <c r="E79" s="11">
        <v>0.52100840336134446</v>
      </c>
      <c r="F79" s="9">
        <v>57.65</v>
      </c>
      <c r="G79" s="10">
        <v>1040.92</v>
      </c>
      <c r="H79" s="10">
        <v>1048.51</v>
      </c>
      <c r="I79" s="11">
        <v>-7.238843692477819E-3</v>
      </c>
      <c r="J79" s="7">
        <v>77.599999999999994</v>
      </c>
      <c r="K79" s="2">
        <v>1053.5899999999999</v>
      </c>
      <c r="L79" s="2">
        <v>1056.8399999999999</v>
      </c>
      <c r="M79" s="3">
        <v>-3.0752053290942815E-3</v>
      </c>
    </row>
    <row r="80" spans="1:13" x14ac:dyDescent="0.25">
      <c r="A80" s="4" t="s">
        <v>129</v>
      </c>
      <c r="B80" s="9">
        <v>19.95</v>
      </c>
      <c r="C80" s="10">
        <v>12.67</v>
      </c>
      <c r="D80" s="10">
        <v>8.33</v>
      </c>
      <c r="E80" s="11">
        <v>0.52100840336134446</v>
      </c>
      <c r="F80" s="9">
        <v>19.95</v>
      </c>
      <c r="G80" s="10">
        <v>462.17</v>
      </c>
      <c r="H80" s="10">
        <v>721.92</v>
      </c>
      <c r="I80" s="11">
        <v>-0.35980441046099287</v>
      </c>
      <c r="J80" s="7">
        <v>39.9</v>
      </c>
      <c r="K80" s="2">
        <v>474.84000000000003</v>
      </c>
      <c r="L80" s="2">
        <v>730.25</v>
      </c>
      <c r="M80" s="3">
        <v>-0.34975693255734336</v>
      </c>
    </row>
    <row r="81" spans="1:13" x14ac:dyDescent="0.25">
      <c r="A81" s="4" t="s">
        <v>155</v>
      </c>
      <c r="B81" s="9"/>
      <c r="C81" s="10"/>
      <c r="D81" s="10"/>
      <c r="E81" s="11">
        <v>0</v>
      </c>
      <c r="F81" s="9">
        <v>17.95</v>
      </c>
      <c r="G81" s="10">
        <v>433.42</v>
      </c>
      <c r="H81" s="10">
        <v>9.92</v>
      </c>
      <c r="I81" s="11">
        <v>42.69153225806452</v>
      </c>
      <c r="J81" s="7">
        <v>17.95</v>
      </c>
      <c r="K81" s="2">
        <v>433.42</v>
      </c>
      <c r="L81" s="2">
        <v>9.92</v>
      </c>
      <c r="M81" s="3">
        <v>42.69153225806452</v>
      </c>
    </row>
    <row r="82" spans="1:13" x14ac:dyDescent="0.25">
      <c r="A82" s="4" t="s">
        <v>182</v>
      </c>
      <c r="B82" s="9"/>
      <c r="C82" s="10"/>
      <c r="D82" s="10"/>
      <c r="E82" s="11">
        <v>0</v>
      </c>
      <c r="F82" s="9">
        <v>19.75</v>
      </c>
      <c r="G82" s="10">
        <v>145.33000000000001</v>
      </c>
      <c r="H82" s="10">
        <v>316.67</v>
      </c>
      <c r="I82" s="11">
        <v>-0.5410679887580131</v>
      </c>
      <c r="J82" s="7">
        <v>19.75</v>
      </c>
      <c r="K82" s="2">
        <v>145.33000000000001</v>
      </c>
      <c r="L82" s="2">
        <v>316.67</v>
      </c>
      <c r="M82" s="3">
        <v>-0.5410679887580131</v>
      </c>
    </row>
    <row r="83" spans="1:13" x14ac:dyDescent="0.25">
      <c r="A83" s="1" t="s">
        <v>298</v>
      </c>
      <c r="B83" s="9">
        <v>17.95</v>
      </c>
      <c r="C83" s="10">
        <v>1.17</v>
      </c>
      <c r="D83" s="10">
        <v>0.83</v>
      </c>
      <c r="E83" s="11">
        <v>0.40963855421686746</v>
      </c>
      <c r="F83" s="9">
        <v>17.95</v>
      </c>
      <c r="G83" s="10">
        <v>881.58</v>
      </c>
      <c r="H83" s="10">
        <v>1402.92</v>
      </c>
      <c r="I83" s="11">
        <v>-0.37161064066375843</v>
      </c>
      <c r="J83" s="7">
        <v>35.9</v>
      </c>
      <c r="K83" s="2">
        <v>882.75</v>
      </c>
      <c r="L83" s="2">
        <v>1403.75</v>
      </c>
      <c r="M83" s="3">
        <v>-0.3711487088156723</v>
      </c>
    </row>
    <row r="84" spans="1:13" x14ac:dyDescent="0.25">
      <c r="A84" s="4" t="s">
        <v>149</v>
      </c>
      <c r="B84" s="9">
        <v>17.95</v>
      </c>
      <c r="C84" s="10">
        <v>1.17</v>
      </c>
      <c r="D84" s="10">
        <v>0.83</v>
      </c>
      <c r="E84" s="11">
        <v>0.40963855421686746</v>
      </c>
      <c r="F84" s="9">
        <v>17.95</v>
      </c>
      <c r="G84" s="10">
        <v>881.58</v>
      </c>
      <c r="H84" s="10">
        <v>1402.92</v>
      </c>
      <c r="I84" s="11">
        <v>-0.37161064066375843</v>
      </c>
      <c r="J84" s="7">
        <v>35.9</v>
      </c>
      <c r="K84" s="2">
        <v>882.75</v>
      </c>
      <c r="L84" s="2">
        <v>1403.75</v>
      </c>
      <c r="M84" s="3">
        <v>-0.3711487088156723</v>
      </c>
    </row>
    <row r="85" spans="1:13" x14ac:dyDescent="0.25">
      <c r="A85" s="1" t="s">
        <v>341</v>
      </c>
      <c r="B85" s="9">
        <v>13.95</v>
      </c>
      <c r="C85" s="10">
        <v>2.17</v>
      </c>
      <c r="D85" s="10"/>
      <c r="E85" s="11">
        <v>0</v>
      </c>
      <c r="F85" s="9">
        <v>13.95</v>
      </c>
      <c r="G85" s="10">
        <v>742</v>
      </c>
      <c r="H85" s="10"/>
      <c r="I85" s="11">
        <v>0</v>
      </c>
      <c r="J85" s="7">
        <v>27.9</v>
      </c>
      <c r="K85" s="2">
        <v>744.17</v>
      </c>
      <c r="L85" s="2"/>
      <c r="M85" s="3">
        <v>0</v>
      </c>
    </row>
    <row r="86" spans="1:13" x14ac:dyDescent="0.25">
      <c r="A86" s="4" t="s">
        <v>153</v>
      </c>
      <c r="B86" s="9">
        <v>13.95</v>
      </c>
      <c r="C86" s="10">
        <v>2.17</v>
      </c>
      <c r="D86" s="10"/>
      <c r="E86" s="11">
        <v>0</v>
      </c>
      <c r="F86" s="9">
        <v>13.95</v>
      </c>
      <c r="G86" s="10">
        <v>742</v>
      </c>
      <c r="H86" s="10"/>
      <c r="I86" s="11">
        <v>0</v>
      </c>
      <c r="J86" s="7">
        <v>27.9</v>
      </c>
      <c r="K86" s="2">
        <v>744.17</v>
      </c>
      <c r="L86" s="2"/>
      <c r="M86" s="3">
        <v>0</v>
      </c>
    </row>
    <row r="87" spans="1:13" x14ac:dyDescent="0.25">
      <c r="A87" s="1" t="s">
        <v>295</v>
      </c>
      <c r="B87" s="9">
        <v>16.95</v>
      </c>
      <c r="C87" s="10">
        <v>3.83</v>
      </c>
      <c r="D87" s="10">
        <v>6.67</v>
      </c>
      <c r="E87" s="11">
        <v>-0.42578710644677659</v>
      </c>
      <c r="F87" s="9">
        <v>16.95</v>
      </c>
      <c r="G87" s="10">
        <v>706.42</v>
      </c>
      <c r="H87" s="10">
        <v>805.67</v>
      </c>
      <c r="I87" s="11">
        <v>-0.12318939516179081</v>
      </c>
      <c r="J87" s="7">
        <v>33.9</v>
      </c>
      <c r="K87" s="2">
        <v>710.25</v>
      </c>
      <c r="L87" s="2">
        <v>812.33999999999992</v>
      </c>
      <c r="M87" s="3">
        <v>-0.12567397887584009</v>
      </c>
    </row>
    <row r="88" spans="1:13" x14ac:dyDescent="0.25">
      <c r="A88" s="4" t="s">
        <v>127</v>
      </c>
      <c r="B88" s="9">
        <v>16.95</v>
      </c>
      <c r="C88" s="10">
        <v>3.83</v>
      </c>
      <c r="D88" s="10">
        <v>6.67</v>
      </c>
      <c r="E88" s="11">
        <v>-0.42578710644677659</v>
      </c>
      <c r="F88" s="9">
        <v>16.95</v>
      </c>
      <c r="G88" s="10">
        <v>706.42</v>
      </c>
      <c r="H88" s="10">
        <v>805.67</v>
      </c>
      <c r="I88" s="11">
        <v>-0.12318939516179081</v>
      </c>
      <c r="J88" s="7">
        <v>33.9</v>
      </c>
      <c r="K88" s="2">
        <v>710.25</v>
      </c>
      <c r="L88" s="2">
        <v>812.33999999999992</v>
      </c>
      <c r="M88" s="3">
        <v>-0.12567397887584009</v>
      </c>
    </row>
    <row r="89" spans="1:13" x14ac:dyDescent="0.25">
      <c r="A89" s="1" t="s">
        <v>382</v>
      </c>
      <c r="B89" s="9">
        <v>14.95</v>
      </c>
      <c r="C89" s="10">
        <v>1.5</v>
      </c>
      <c r="D89" s="10"/>
      <c r="E89" s="11">
        <v>0</v>
      </c>
      <c r="F89" s="9">
        <v>14.95</v>
      </c>
      <c r="G89" s="10">
        <v>568.83000000000004</v>
      </c>
      <c r="H89" s="10"/>
      <c r="I89" s="11">
        <v>0</v>
      </c>
      <c r="J89" s="7">
        <v>29.9</v>
      </c>
      <c r="K89" s="2">
        <v>570.33000000000004</v>
      </c>
      <c r="L89" s="2"/>
      <c r="M89" s="3">
        <v>0</v>
      </c>
    </row>
    <row r="90" spans="1:13" x14ac:dyDescent="0.25">
      <c r="A90" s="4" t="s">
        <v>140</v>
      </c>
      <c r="B90" s="9">
        <v>14.95</v>
      </c>
      <c r="C90" s="10">
        <v>1.5</v>
      </c>
      <c r="D90" s="10"/>
      <c r="E90" s="11">
        <v>0</v>
      </c>
      <c r="F90" s="9">
        <v>14.95</v>
      </c>
      <c r="G90" s="10">
        <v>568.83000000000004</v>
      </c>
      <c r="H90" s="10"/>
      <c r="I90" s="11">
        <v>0</v>
      </c>
      <c r="J90" s="7">
        <v>29.9</v>
      </c>
      <c r="K90" s="2">
        <v>570.33000000000004</v>
      </c>
      <c r="L90" s="2"/>
      <c r="M90" s="3">
        <v>0</v>
      </c>
    </row>
    <row r="91" spans="1:13" x14ac:dyDescent="0.25">
      <c r="A91" s="1">
        <v>0</v>
      </c>
      <c r="B91" s="9"/>
      <c r="C91" s="10"/>
      <c r="D91" s="10"/>
      <c r="E91" s="11">
        <v>0</v>
      </c>
      <c r="F91" s="9">
        <v>19.95</v>
      </c>
      <c r="G91" s="10">
        <v>544.25</v>
      </c>
      <c r="H91" s="10">
        <v>62.33</v>
      </c>
      <c r="I91" s="11">
        <v>7.731750360981871</v>
      </c>
      <c r="J91" s="7">
        <v>19.95</v>
      </c>
      <c r="K91" s="2">
        <v>544.25</v>
      </c>
      <c r="L91" s="2">
        <v>62.33</v>
      </c>
      <c r="M91" s="3">
        <v>7.731750360981871</v>
      </c>
    </row>
    <row r="92" spans="1:13" x14ac:dyDescent="0.25">
      <c r="A92" s="4" t="s">
        <v>162</v>
      </c>
      <c r="B92" s="9"/>
      <c r="C92" s="10"/>
      <c r="D92" s="10"/>
      <c r="E92" s="11">
        <v>0</v>
      </c>
      <c r="F92" s="9">
        <v>19.95</v>
      </c>
      <c r="G92" s="10">
        <v>544.25</v>
      </c>
      <c r="H92" s="10">
        <v>62.33</v>
      </c>
      <c r="I92" s="11">
        <v>7.731750360981871</v>
      </c>
      <c r="J92" s="7">
        <v>19.95</v>
      </c>
      <c r="K92" s="2">
        <v>544.25</v>
      </c>
      <c r="L92" s="2">
        <v>62.33</v>
      </c>
      <c r="M92" s="3">
        <v>7.731750360981871</v>
      </c>
    </row>
    <row r="93" spans="1:13" x14ac:dyDescent="0.25">
      <c r="A93" s="1" t="s">
        <v>263</v>
      </c>
      <c r="B93" s="9">
        <v>14.95</v>
      </c>
      <c r="C93" s="10">
        <v>23.33</v>
      </c>
      <c r="D93" s="10">
        <v>2</v>
      </c>
      <c r="E93" s="11">
        <v>10.664999999999999</v>
      </c>
      <c r="F93" s="9">
        <v>29.7</v>
      </c>
      <c r="G93" s="10">
        <v>432</v>
      </c>
      <c r="H93" s="10">
        <v>1906.42</v>
      </c>
      <c r="I93" s="11">
        <v>-0.77339725768718337</v>
      </c>
      <c r="J93" s="7">
        <v>44.65</v>
      </c>
      <c r="K93" s="2">
        <v>455.33</v>
      </c>
      <c r="L93" s="2">
        <v>1908.42</v>
      </c>
      <c r="M93" s="3">
        <v>-0.76140996216765711</v>
      </c>
    </row>
    <row r="94" spans="1:13" x14ac:dyDescent="0.25">
      <c r="A94" s="4" t="s">
        <v>756</v>
      </c>
      <c r="B94" s="9">
        <v>14.95</v>
      </c>
      <c r="C94" s="10">
        <v>23.33</v>
      </c>
      <c r="D94" s="10">
        <v>2</v>
      </c>
      <c r="E94" s="11">
        <v>10.664999999999999</v>
      </c>
      <c r="F94" s="9">
        <v>14.95</v>
      </c>
      <c r="G94" s="10">
        <v>428.08</v>
      </c>
      <c r="H94" s="10">
        <v>1041.67</v>
      </c>
      <c r="I94" s="11">
        <v>-0.58904451505755195</v>
      </c>
      <c r="J94" s="7">
        <v>29.9</v>
      </c>
      <c r="K94" s="2">
        <v>451.40999999999997</v>
      </c>
      <c r="L94" s="2">
        <v>1043.67</v>
      </c>
      <c r="M94" s="3">
        <v>-0.56747822587599539</v>
      </c>
    </row>
    <row r="95" spans="1:13" x14ac:dyDescent="0.25">
      <c r="A95" s="4" t="s">
        <v>193</v>
      </c>
      <c r="B95" s="9"/>
      <c r="C95" s="10"/>
      <c r="D95" s="10"/>
      <c r="E95" s="11">
        <v>0</v>
      </c>
      <c r="F95" s="9">
        <v>14.75</v>
      </c>
      <c r="G95" s="10">
        <v>3.92</v>
      </c>
      <c r="H95" s="10">
        <v>864.75</v>
      </c>
      <c r="I95" s="11">
        <v>-0.99546689794738363</v>
      </c>
      <c r="J95" s="7">
        <v>14.75</v>
      </c>
      <c r="K95" s="2">
        <v>3.92</v>
      </c>
      <c r="L95" s="2">
        <v>864.75</v>
      </c>
      <c r="M95" s="3">
        <v>-0.99546689794738363</v>
      </c>
    </row>
    <row r="96" spans="1:13" x14ac:dyDescent="0.25">
      <c r="A96" s="1" t="s">
        <v>339</v>
      </c>
      <c r="B96" s="9">
        <v>17.95</v>
      </c>
      <c r="C96" s="10">
        <v>0.17</v>
      </c>
      <c r="D96" s="10">
        <v>39.58</v>
      </c>
      <c r="E96" s="11">
        <v>-0.99570490146538648</v>
      </c>
      <c r="F96" s="9">
        <v>17.95</v>
      </c>
      <c r="G96" s="10">
        <v>390.58</v>
      </c>
      <c r="H96" s="10">
        <v>154.41999999999999</v>
      </c>
      <c r="I96" s="11">
        <v>1.5293355782929674</v>
      </c>
      <c r="J96" s="7">
        <v>35.9</v>
      </c>
      <c r="K96" s="2">
        <v>390.75</v>
      </c>
      <c r="L96" s="2">
        <v>194</v>
      </c>
      <c r="M96" s="3">
        <v>1.0141752577319587</v>
      </c>
    </row>
    <row r="97" spans="1:13" x14ac:dyDescent="0.25">
      <c r="A97" s="4" t="s">
        <v>169</v>
      </c>
      <c r="B97" s="9">
        <v>17.95</v>
      </c>
      <c r="C97" s="10">
        <v>0.17</v>
      </c>
      <c r="D97" s="10">
        <v>39.58</v>
      </c>
      <c r="E97" s="11">
        <v>-0.99570490146538648</v>
      </c>
      <c r="F97" s="9">
        <v>17.95</v>
      </c>
      <c r="G97" s="10">
        <v>390.58</v>
      </c>
      <c r="H97" s="10">
        <v>154.41999999999999</v>
      </c>
      <c r="I97" s="11">
        <v>1.5293355782929674</v>
      </c>
      <c r="J97" s="7">
        <v>35.9</v>
      </c>
      <c r="K97" s="2">
        <v>390.75</v>
      </c>
      <c r="L97" s="2">
        <v>194</v>
      </c>
      <c r="M97" s="3">
        <v>1.0141752577319587</v>
      </c>
    </row>
    <row r="98" spans="1:13" x14ac:dyDescent="0.25">
      <c r="A98" s="1" t="s">
        <v>265</v>
      </c>
      <c r="B98" s="9"/>
      <c r="C98" s="10"/>
      <c r="D98" s="10"/>
      <c r="E98" s="11">
        <v>0</v>
      </c>
      <c r="F98" s="9">
        <v>28.5</v>
      </c>
      <c r="G98" s="10">
        <v>243.75</v>
      </c>
      <c r="H98" s="10">
        <v>895</v>
      </c>
      <c r="I98" s="11">
        <v>-0.72765363128491622</v>
      </c>
      <c r="J98" s="7">
        <v>28.5</v>
      </c>
      <c r="K98" s="2">
        <v>243.75</v>
      </c>
      <c r="L98" s="2">
        <v>895</v>
      </c>
      <c r="M98" s="3">
        <v>-0.72765363128491622</v>
      </c>
    </row>
    <row r="99" spans="1:13" x14ac:dyDescent="0.25">
      <c r="A99" s="4" t="s">
        <v>160</v>
      </c>
      <c r="B99" s="9"/>
      <c r="C99" s="10"/>
      <c r="D99" s="10"/>
      <c r="E99" s="11">
        <v>0</v>
      </c>
      <c r="F99" s="9">
        <v>15.75</v>
      </c>
      <c r="G99" s="10">
        <v>239.58</v>
      </c>
      <c r="H99" s="10">
        <v>234.83</v>
      </c>
      <c r="I99" s="11">
        <v>2.0227398543627303E-2</v>
      </c>
      <c r="J99" s="7">
        <v>15.75</v>
      </c>
      <c r="K99" s="2">
        <v>239.58</v>
      </c>
      <c r="L99" s="2">
        <v>234.83</v>
      </c>
      <c r="M99" s="3">
        <v>2.0227398543627303E-2</v>
      </c>
    </row>
    <row r="100" spans="1:13" x14ac:dyDescent="0.25">
      <c r="A100" s="4" t="s">
        <v>187</v>
      </c>
      <c r="B100" s="9"/>
      <c r="C100" s="10"/>
      <c r="D100" s="10"/>
      <c r="E100" s="11">
        <v>0</v>
      </c>
      <c r="F100" s="9">
        <v>12.75</v>
      </c>
      <c r="G100" s="10">
        <v>4.17</v>
      </c>
      <c r="H100" s="10">
        <v>660.17</v>
      </c>
      <c r="I100" s="11">
        <v>-0.99368344517321305</v>
      </c>
      <c r="J100" s="7">
        <v>12.75</v>
      </c>
      <c r="K100" s="2">
        <v>4.17</v>
      </c>
      <c r="L100" s="2">
        <v>660.17</v>
      </c>
      <c r="M100" s="3">
        <v>-0.99368344517321305</v>
      </c>
    </row>
    <row r="101" spans="1:13" x14ac:dyDescent="0.25">
      <c r="A101" s="1" t="s">
        <v>285</v>
      </c>
      <c r="B101" s="9"/>
      <c r="C101" s="10"/>
      <c r="D101" s="10"/>
      <c r="E101" s="11">
        <v>0</v>
      </c>
      <c r="F101" s="9">
        <v>20.75</v>
      </c>
      <c r="G101" s="10">
        <v>2.5</v>
      </c>
      <c r="H101" s="10">
        <v>535.33000000000004</v>
      </c>
      <c r="I101" s="11">
        <v>-0.99532998337474077</v>
      </c>
      <c r="J101" s="7">
        <v>20.75</v>
      </c>
      <c r="K101" s="2">
        <v>2.5</v>
      </c>
      <c r="L101" s="2">
        <v>535.33000000000004</v>
      </c>
      <c r="M101" s="3">
        <v>-0.99532998337474077</v>
      </c>
    </row>
    <row r="102" spans="1:13" x14ac:dyDescent="0.25">
      <c r="A102" s="4" t="s">
        <v>191</v>
      </c>
      <c r="B102" s="9"/>
      <c r="C102" s="10"/>
      <c r="D102" s="10"/>
      <c r="E102" s="11">
        <v>0</v>
      </c>
      <c r="F102" s="9">
        <v>20.75</v>
      </c>
      <c r="G102" s="10">
        <v>2.5</v>
      </c>
      <c r="H102" s="10">
        <v>535.33000000000004</v>
      </c>
      <c r="I102" s="11">
        <v>-0.99532998337474077</v>
      </c>
      <c r="J102" s="7">
        <v>20.75</v>
      </c>
      <c r="K102" s="2">
        <v>2.5</v>
      </c>
      <c r="L102" s="2">
        <v>535.33000000000004</v>
      </c>
      <c r="M102" s="3">
        <v>-0.99532998337474077</v>
      </c>
    </row>
    <row r="103" spans="1:13" x14ac:dyDescent="0.25">
      <c r="A103" s="1" t="s">
        <v>277</v>
      </c>
      <c r="B103" s="9"/>
      <c r="C103" s="10"/>
      <c r="D103" s="10"/>
      <c r="E103" s="11">
        <v>0</v>
      </c>
      <c r="F103" s="9">
        <v>17.95</v>
      </c>
      <c r="G103" s="10">
        <v>2</v>
      </c>
      <c r="H103" s="10"/>
      <c r="I103" s="11">
        <v>0</v>
      </c>
      <c r="J103" s="7">
        <v>17.95</v>
      </c>
      <c r="K103" s="2">
        <v>2</v>
      </c>
      <c r="L103" s="2"/>
      <c r="M103" s="3">
        <v>0</v>
      </c>
    </row>
    <row r="104" spans="1:13" x14ac:dyDescent="0.25">
      <c r="A104" s="4" t="s">
        <v>197</v>
      </c>
      <c r="B104" s="9"/>
      <c r="C104" s="10"/>
      <c r="D104" s="10"/>
      <c r="E104" s="11">
        <v>0</v>
      </c>
      <c r="F104" s="9">
        <v>17.95</v>
      </c>
      <c r="G104" s="10">
        <v>2</v>
      </c>
      <c r="H104" s="10"/>
      <c r="I104" s="11">
        <v>0</v>
      </c>
      <c r="J104" s="7">
        <v>17.95</v>
      </c>
      <c r="K104" s="2">
        <v>2</v>
      </c>
      <c r="L104" s="2"/>
      <c r="M104" s="3">
        <v>0</v>
      </c>
    </row>
    <row r="105" spans="1:13" x14ac:dyDescent="0.25">
      <c r="A105" s="1" t="s">
        <v>109</v>
      </c>
      <c r="B105" s="9">
        <v>1467.6000000000015</v>
      </c>
      <c r="C105" s="10">
        <v>1634.4599999999998</v>
      </c>
      <c r="D105" s="10">
        <v>1987.5900000000001</v>
      </c>
      <c r="E105" s="11">
        <v>-0.17766742638069236</v>
      </c>
      <c r="F105" s="9">
        <v>1891.0000000000018</v>
      </c>
      <c r="G105" s="10">
        <v>67220.380000000019</v>
      </c>
      <c r="H105" s="10">
        <v>68695.709999999977</v>
      </c>
      <c r="I105" s="11">
        <v>-2.1476304706654296E-2</v>
      </c>
      <c r="J105" s="7">
        <v>3358.6000000000022</v>
      </c>
      <c r="K105" s="2">
        <v>68854.84</v>
      </c>
      <c r="L105" s="2">
        <v>70683.299999999988</v>
      </c>
      <c r="M105" s="3">
        <v>-2.586834513951658E-2</v>
      </c>
    </row>
    <row r="106" spans="1:13" x14ac:dyDescent="0.25">
      <c r="B106"/>
      <c r="C106"/>
      <c r="D106"/>
      <c r="E106"/>
      <c r="F106"/>
      <c r="G106"/>
      <c r="H106"/>
      <c r="I106"/>
    </row>
    <row r="107" spans="1:13" x14ac:dyDescent="0.25">
      <c r="B107"/>
      <c r="C107"/>
      <c r="D107"/>
      <c r="E107"/>
      <c r="F107"/>
      <c r="G107"/>
      <c r="H107"/>
      <c r="I107"/>
    </row>
    <row r="108" spans="1:13" x14ac:dyDescent="0.25">
      <c r="B108"/>
      <c r="C108"/>
      <c r="D108"/>
      <c r="E108"/>
      <c r="F108"/>
      <c r="G108"/>
      <c r="H108"/>
      <c r="I108"/>
    </row>
    <row r="109" spans="1:13" x14ac:dyDescent="0.25">
      <c r="B109"/>
      <c r="C109"/>
      <c r="D109"/>
      <c r="E109"/>
      <c r="F109"/>
      <c r="G109"/>
      <c r="H109"/>
      <c r="I109"/>
    </row>
    <row r="110" spans="1:13" x14ac:dyDescent="0.25">
      <c r="B110"/>
      <c r="C110"/>
      <c r="D110"/>
      <c r="E110"/>
      <c r="F110"/>
      <c r="G110"/>
      <c r="H110"/>
      <c r="I110"/>
    </row>
    <row r="111" spans="1:13" x14ac:dyDescent="0.25">
      <c r="B111"/>
      <c r="C111"/>
      <c r="D111"/>
      <c r="E111"/>
      <c r="F111"/>
      <c r="G111"/>
      <c r="H111"/>
      <c r="I111"/>
    </row>
    <row r="112" spans="1:13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24" priority="2" operator="lessThan">
      <formula>0</formula>
    </cfRule>
  </conditionalFormatting>
  <conditionalFormatting pivot="1" sqref="E7:E105 I7:I105 M7:M105">
    <cfRule type="cellIs" dxfId="23" priority="1" operator="lessThan">
      <formula>0</formula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scale="76" fitToHeight="0" orientation="portrait" r:id="rId2"/>
  <headerFooter>
    <oddHeader>&amp;C&amp;"Calibri,Bold"&amp;14Vintages France Rose Counter Sales by Sub-Region DETAIL by Sku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4"/>
  <sheetViews>
    <sheetView showGridLines="0" tabSelected="1" topLeftCell="A4" workbookViewId="0">
      <selection activeCell="A35" sqref="A35"/>
    </sheetView>
  </sheetViews>
  <sheetFormatPr defaultRowHeight="15" x14ac:dyDescent="0.25"/>
  <cols>
    <col min="1" max="1" width="50.140625" customWidth="1"/>
    <col min="2" max="2" width="16.28515625" style="6" customWidth="1"/>
    <col min="3" max="3" width="10.5703125" style="6" customWidth="1"/>
    <col min="4" max="4" width="10.42578125" style="6" customWidth="1"/>
    <col min="5" max="5" width="9.140625" style="6" customWidth="1"/>
    <col min="6" max="6" width="11" style="6" customWidth="1"/>
    <col min="7" max="7" width="10.5703125" style="6" customWidth="1"/>
    <col min="8" max="8" width="10.42578125" style="6" bestFit="1" customWidth="1"/>
    <col min="9" max="9" width="10.14062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A1" s="5" t="s">
        <v>5</v>
      </c>
      <c r="B1" t="s">
        <v>22</v>
      </c>
    </row>
    <row r="2" spans="1:13" x14ac:dyDescent="0.25">
      <c r="A2" s="5" t="s">
        <v>6</v>
      </c>
      <c r="B2" t="s">
        <v>708</v>
      </c>
    </row>
    <row r="3" spans="1:13" x14ac:dyDescent="0.25">
      <c r="A3" s="5" t="s">
        <v>707</v>
      </c>
      <c r="B3" t="s">
        <v>708</v>
      </c>
    </row>
    <row r="4" spans="1:13" x14ac:dyDescent="0.25">
      <c r="B4"/>
      <c r="C4"/>
      <c r="D4"/>
      <c r="E4"/>
      <c r="F4"/>
      <c r="G4"/>
      <c r="H4"/>
      <c r="I4"/>
    </row>
    <row r="5" spans="1:13" x14ac:dyDescent="0.25">
      <c r="B5" s="5" t="s">
        <v>110</v>
      </c>
      <c r="C5"/>
      <c r="D5"/>
      <c r="E5"/>
      <c r="F5"/>
      <c r="G5"/>
      <c r="H5"/>
      <c r="I5"/>
    </row>
    <row r="6" spans="1:13" x14ac:dyDescent="0.25">
      <c r="B6" s="51" t="s">
        <v>87</v>
      </c>
      <c r="C6" s="51"/>
      <c r="D6" s="51"/>
      <c r="E6" s="51"/>
      <c r="F6" s="51" t="s">
        <v>89</v>
      </c>
      <c r="G6" s="51"/>
      <c r="H6" s="51"/>
      <c r="I6" s="51"/>
      <c r="J6" t="s">
        <v>114</v>
      </c>
      <c r="K6" t="s">
        <v>111</v>
      </c>
      <c r="L6" t="s">
        <v>112</v>
      </c>
      <c r="M6" t="s">
        <v>113</v>
      </c>
    </row>
    <row r="7" spans="1:13" x14ac:dyDescent="0.25">
      <c r="A7" s="5" t="s">
        <v>105</v>
      </c>
      <c r="B7" s="8" t="s">
        <v>115</v>
      </c>
      <c r="C7" s="6" t="s">
        <v>106</v>
      </c>
      <c r="D7" s="6" t="s">
        <v>107</v>
      </c>
      <c r="E7" s="6" t="s">
        <v>108</v>
      </c>
      <c r="F7" s="8" t="s">
        <v>115</v>
      </c>
      <c r="G7" s="6" t="s">
        <v>106</v>
      </c>
      <c r="H7" s="6" t="s">
        <v>107</v>
      </c>
      <c r="I7" s="6" t="s">
        <v>108</v>
      </c>
    </row>
    <row r="8" spans="1:13" x14ac:dyDescent="0.25">
      <c r="A8" s="1" t="s">
        <v>67</v>
      </c>
      <c r="B8" s="9">
        <v>101.75</v>
      </c>
      <c r="C8" s="10">
        <v>1071.2399999999998</v>
      </c>
      <c r="D8" s="10">
        <v>899.75</v>
      </c>
      <c r="E8" s="11">
        <v>0.19059738816337848</v>
      </c>
      <c r="F8" s="9">
        <v>155.4</v>
      </c>
      <c r="G8" s="10">
        <v>34486.83</v>
      </c>
      <c r="H8" s="10">
        <v>29198.25</v>
      </c>
      <c r="I8" s="11">
        <v>0.18112660861524241</v>
      </c>
      <c r="J8" s="7">
        <v>257.14999999999998</v>
      </c>
      <c r="K8" s="2">
        <v>35558.07</v>
      </c>
      <c r="L8" s="2">
        <v>30098</v>
      </c>
      <c r="M8" s="3">
        <v>0.18140972822114426</v>
      </c>
    </row>
    <row r="9" spans="1:13" x14ac:dyDescent="0.25">
      <c r="A9" s="1" t="s">
        <v>407</v>
      </c>
      <c r="B9" s="9">
        <v>42.95</v>
      </c>
      <c r="C9" s="10">
        <v>1433.25</v>
      </c>
      <c r="D9" s="10">
        <v>1096.42</v>
      </c>
      <c r="E9" s="11">
        <v>0.30720891629120217</v>
      </c>
      <c r="F9" s="9">
        <v>42.95</v>
      </c>
      <c r="G9" s="10">
        <v>30039.58</v>
      </c>
      <c r="H9" s="10">
        <v>29068.25</v>
      </c>
      <c r="I9" s="11">
        <v>3.3415496288906339E-2</v>
      </c>
      <c r="J9" s="7">
        <v>85.9</v>
      </c>
      <c r="K9" s="2">
        <v>31472.83</v>
      </c>
      <c r="L9" s="2">
        <v>30164.67</v>
      </c>
      <c r="M9" s="3">
        <v>4.3367290277002986E-2</v>
      </c>
    </row>
    <row r="10" spans="1:13" x14ac:dyDescent="0.25">
      <c r="A10" s="1" t="s">
        <v>412</v>
      </c>
      <c r="B10" s="9">
        <v>121.4</v>
      </c>
      <c r="C10" s="10">
        <v>962.18</v>
      </c>
      <c r="D10" s="10">
        <v>948.57</v>
      </c>
      <c r="E10" s="11">
        <v>1.4347913174567928E-2</v>
      </c>
      <c r="F10" s="9">
        <v>121.4</v>
      </c>
      <c r="G10" s="10">
        <v>26877</v>
      </c>
      <c r="H10" s="10">
        <v>26485.660000000003</v>
      </c>
      <c r="I10" s="11">
        <v>1.477554268989319E-2</v>
      </c>
      <c r="J10" s="7">
        <v>242.8</v>
      </c>
      <c r="K10" s="2">
        <v>27839.18</v>
      </c>
      <c r="L10" s="2">
        <v>27434.230000000003</v>
      </c>
      <c r="M10" s="3">
        <v>1.4760756908431439E-2</v>
      </c>
    </row>
    <row r="11" spans="1:13" x14ac:dyDescent="0.25">
      <c r="A11" s="1" t="s">
        <v>424</v>
      </c>
      <c r="B11" s="9">
        <v>44.8</v>
      </c>
      <c r="C11" s="10">
        <v>1079.25</v>
      </c>
      <c r="D11" s="10">
        <v>764.25</v>
      </c>
      <c r="E11" s="11">
        <v>0.41216879293424924</v>
      </c>
      <c r="F11" s="9">
        <v>44.8</v>
      </c>
      <c r="G11" s="10">
        <v>25076.080000000002</v>
      </c>
      <c r="H11" s="10">
        <v>16903.75</v>
      </c>
      <c r="I11" s="11">
        <v>0.48346254529320426</v>
      </c>
      <c r="J11" s="7">
        <v>89.6</v>
      </c>
      <c r="K11" s="2">
        <v>26155.33</v>
      </c>
      <c r="L11" s="2">
        <v>17668</v>
      </c>
      <c r="M11" s="3">
        <v>0.48037865066787422</v>
      </c>
    </row>
    <row r="12" spans="1:13" x14ac:dyDescent="0.25">
      <c r="A12" s="1" t="s">
        <v>33</v>
      </c>
      <c r="B12" s="9">
        <v>150.75</v>
      </c>
      <c r="C12" s="10">
        <v>867.42</v>
      </c>
      <c r="D12" s="10">
        <v>577.24000000000012</v>
      </c>
      <c r="E12" s="11">
        <v>0.50270251541819655</v>
      </c>
      <c r="F12" s="9">
        <v>150.75</v>
      </c>
      <c r="G12" s="10">
        <v>25063.240000000005</v>
      </c>
      <c r="H12" s="10">
        <v>22394.83</v>
      </c>
      <c r="I12" s="11">
        <v>0.1191529473543672</v>
      </c>
      <c r="J12" s="7">
        <v>301.5</v>
      </c>
      <c r="K12" s="2">
        <v>25930.660000000003</v>
      </c>
      <c r="L12" s="2">
        <v>22972.070000000003</v>
      </c>
      <c r="M12" s="3">
        <v>0.12879074458679621</v>
      </c>
    </row>
    <row r="13" spans="1:13" x14ac:dyDescent="0.25">
      <c r="A13" s="1" t="s">
        <v>60</v>
      </c>
      <c r="B13" s="9">
        <v>95.550000000000011</v>
      </c>
      <c r="C13" s="10">
        <v>817.83</v>
      </c>
      <c r="D13" s="10">
        <v>1128.25</v>
      </c>
      <c r="E13" s="11">
        <v>-0.27513405716818079</v>
      </c>
      <c r="F13" s="9">
        <v>227.54999999999995</v>
      </c>
      <c r="G13" s="10">
        <v>24005.490000000005</v>
      </c>
      <c r="H13" s="10">
        <v>26225.990000000005</v>
      </c>
      <c r="I13" s="11">
        <v>-8.4667919113825624E-2</v>
      </c>
      <c r="J13" s="7">
        <v>323.09999999999997</v>
      </c>
      <c r="K13" s="2">
        <v>24823.320000000007</v>
      </c>
      <c r="L13" s="2">
        <v>27354.240000000005</v>
      </c>
      <c r="M13" s="3">
        <v>-9.2523864673264733E-2</v>
      </c>
    </row>
    <row r="14" spans="1:13" x14ac:dyDescent="0.25">
      <c r="A14" s="1" t="s">
        <v>414</v>
      </c>
      <c r="B14" s="9">
        <v>43.849999999999994</v>
      </c>
      <c r="C14" s="10">
        <v>753.75</v>
      </c>
      <c r="D14" s="10">
        <v>705.58</v>
      </c>
      <c r="E14" s="11">
        <v>6.8270075682417233E-2</v>
      </c>
      <c r="F14" s="9">
        <v>43.849999999999994</v>
      </c>
      <c r="G14" s="10">
        <v>23655.910000000003</v>
      </c>
      <c r="H14" s="10">
        <v>21111.58</v>
      </c>
      <c r="I14" s="11">
        <v>0.12051821796379056</v>
      </c>
      <c r="J14" s="7">
        <v>87.699999999999989</v>
      </c>
      <c r="K14" s="2">
        <v>24409.660000000003</v>
      </c>
      <c r="L14" s="2">
        <v>21817.160000000003</v>
      </c>
      <c r="M14" s="3">
        <v>0.11882848180056431</v>
      </c>
    </row>
    <row r="15" spans="1:13" x14ac:dyDescent="0.25">
      <c r="A15" s="1" t="s">
        <v>23</v>
      </c>
      <c r="B15" s="9">
        <v>145.9</v>
      </c>
      <c r="C15" s="10">
        <v>533.74</v>
      </c>
      <c r="D15" s="10">
        <v>347.82</v>
      </c>
      <c r="E15" s="11">
        <v>0.53452935426369963</v>
      </c>
      <c r="F15" s="9">
        <v>211.6</v>
      </c>
      <c r="G15" s="10">
        <v>19452.400000000005</v>
      </c>
      <c r="H15" s="10">
        <v>17218.260000000002</v>
      </c>
      <c r="I15" s="11">
        <v>0.12975410988102182</v>
      </c>
      <c r="J15" s="7">
        <v>357.5</v>
      </c>
      <c r="K15" s="2">
        <v>19986.140000000007</v>
      </c>
      <c r="L15" s="2">
        <v>17566.080000000002</v>
      </c>
      <c r="M15" s="3">
        <v>0.13776892738732857</v>
      </c>
    </row>
    <row r="16" spans="1:13" x14ac:dyDescent="0.25">
      <c r="A16" s="1" t="s">
        <v>36</v>
      </c>
      <c r="B16" s="9">
        <v>329.75</v>
      </c>
      <c r="C16" s="10">
        <v>635.82000000000016</v>
      </c>
      <c r="D16" s="10">
        <v>636.5</v>
      </c>
      <c r="E16" s="11">
        <v>-1.0683424980358778E-3</v>
      </c>
      <c r="F16" s="9">
        <v>445.2</v>
      </c>
      <c r="G16" s="10">
        <v>15996.83</v>
      </c>
      <c r="H16" s="10">
        <v>23077.519999999997</v>
      </c>
      <c r="I16" s="11">
        <v>-0.30682196353854302</v>
      </c>
      <c r="J16" s="7">
        <v>774.95</v>
      </c>
      <c r="K16" s="2">
        <v>16632.650000000001</v>
      </c>
      <c r="L16" s="2">
        <v>23714.019999999997</v>
      </c>
      <c r="M16" s="3">
        <v>-0.2986153338826566</v>
      </c>
    </row>
    <row r="17" spans="1:13" x14ac:dyDescent="0.25">
      <c r="A17" s="1" t="s">
        <v>20</v>
      </c>
      <c r="B17" s="9">
        <v>158.54999999999998</v>
      </c>
      <c r="C17" s="10">
        <v>844.08999999999992</v>
      </c>
      <c r="D17" s="10">
        <v>751.58</v>
      </c>
      <c r="E17" s="11">
        <v>0.12308736262274125</v>
      </c>
      <c r="F17" s="9">
        <v>158.54999999999998</v>
      </c>
      <c r="G17" s="10">
        <v>15171.92</v>
      </c>
      <c r="H17" s="10">
        <v>14457.42</v>
      </c>
      <c r="I17" s="11">
        <v>4.9420989360480637E-2</v>
      </c>
      <c r="J17" s="7">
        <v>317.09999999999997</v>
      </c>
      <c r="K17" s="2">
        <v>16016.01</v>
      </c>
      <c r="L17" s="2">
        <v>15209</v>
      </c>
      <c r="M17" s="3">
        <v>5.3061345256098374E-2</v>
      </c>
    </row>
    <row r="18" spans="1:13" x14ac:dyDescent="0.25">
      <c r="A18" s="1" t="s">
        <v>49</v>
      </c>
      <c r="B18" s="9">
        <v>30.5</v>
      </c>
      <c r="C18" s="10">
        <v>523.58000000000004</v>
      </c>
      <c r="D18" s="10">
        <v>460.25</v>
      </c>
      <c r="E18" s="11">
        <v>0.13759913090711579</v>
      </c>
      <c r="F18" s="9">
        <v>68.2</v>
      </c>
      <c r="G18" s="10">
        <v>13566.67</v>
      </c>
      <c r="H18" s="10">
        <v>17043.919999999998</v>
      </c>
      <c r="I18" s="11">
        <v>-0.20401703364014842</v>
      </c>
      <c r="J18" s="7">
        <v>98.7</v>
      </c>
      <c r="K18" s="2">
        <v>14090.25</v>
      </c>
      <c r="L18" s="2">
        <v>17504.169999999998</v>
      </c>
      <c r="M18" s="3">
        <v>-0.1950346688817578</v>
      </c>
    </row>
    <row r="19" spans="1:13" x14ac:dyDescent="0.25">
      <c r="A19" s="1" t="s">
        <v>73</v>
      </c>
      <c r="B19" s="9">
        <v>170.54999999999998</v>
      </c>
      <c r="C19" s="10">
        <v>184.83</v>
      </c>
      <c r="D19" s="10">
        <v>287.58</v>
      </c>
      <c r="E19" s="11">
        <v>-0.35729188399749628</v>
      </c>
      <c r="F19" s="9">
        <v>212.39999999999995</v>
      </c>
      <c r="G19" s="10">
        <v>10575.92</v>
      </c>
      <c r="H19" s="10">
        <v>15476.49</v>
      </c>
      <c r="I19" s="11">
        <v>-0.31664608706496111</v>
      </c>
      <c r="J19" s="7">
        <v>382.94999999999993</v>
      </c>
      <c r="K19" s="2">
        <v>10760.75</v>
      </c>
      <c r="L19" s="2">
        <v>15764.07</v>
      </c>
      <c r="M19" s="3">
        <v>-0.31738757820791202</v>
      </c>
    </row>
    <row r="20" spans="1:13" x14ac:dyDescent="0.25">
      <c r="A20" s="1" t="s">
        <v>435</v>
      </c>
      <c r="B20" s="9">
        <v>21.9</v>
      </c>
      <c r="C20" s="10">
        <v>193.83</v>
      </c>
      <c r="D20" s="10">
        <v>190.08</v>
      </c>
      <c r="E20" s="11">
        <v>1.9728535353535352E-2</v>
      </c>
      <c r="F20" s="9">
        <v>21.9</v>
      </c>
      <c r="G20" s="10">
        <v>10347</v>
      </c>
      <c r="H20" s="10">
        <v>10261.42</v>
      </c>
      <c r="I20" s="11">
        <v>8.3399763385574241E-3</v>
      </c>
      <c r="J20" s="7">
        <v>43.8</v>
      </c>
      <c r="K20" s="2">
        <v>10540.83</v>
      </c>
      <c r="L20" s="2">
        <v>10451.5</v>
      </c>
      <c r="M20" s="3">
        <v>8.5470985026072747E-3</v>
      </c>
    </row>
    <row r="21" spans="1:13" x14ac:dyDescent="0.25">
      <c r="A21" s="1" t="s">
        <v>42</v>
      </c>
      <c r="B21" s="9">
        <v>193.6</v>
      </c>
      <c r="C21" s="10">
        <v>218.08999999999997</v>
      </c>
      <c r="D21" s="10">
        <v>324.25000000000006</v>
      </c>
      <c r="E21" s="11">
        <v>-0.32740169622205106</v>
      </c>
      <c r="F21" s="9">
        <v>193.60000000000002</v>
      </c>
      <c r="G21" s="10">
        <v>9564.92</v>
      </c>
      <c r="H21" s="10">
        <v>12691.18</v>
      </c>
      <c r="I21" s="11">
        <v>-0.24633328027811441</v>
      </c>
      <c r="J21" s="7">
        <v>387.20000000000005</v>
      </c>
      <c r="K21" s="2">
        <v>9783.01</v>
      </c>
      <c r="L21" s="2">
        <v>13015.43</v>
      </c>
      <c r="M21" s="3">
        <v>-0.24835291649987745</v>
      </c>
    </row>
    <row r="22" spans="1:13" x14ac:dyDescent="0.25">
      <c r="A22" s="1" t="s">
        <v>440</v>
      </c>
      <c r="B22" s="9">
        <v>13.1</v>
      </c>
      <c r="C22" s="10">
        <v>257.83</v>
      </c>
      <c r="D22" s="10">
        <v>325.17</v>
      </c>
      <c r="E22" s="11">
        <v>-0.20709167512378149</v>
      </c>
      <c r="F22" s="9">
        <v>13.1</v>
      </c>
      <c r="G22" s="10">
        <v>9257</v>
      </c>
      <c r="H22" s="10">
        <v>7970.67</v>
      </c>
      <c r="I22" s="11">
        <v>0.16138292013093</v>
      </c>
      <c r="J22" s="7">
        <v>26.2</v>
      </c>
      <c r="K22" s="2">
        <v>9514.83</v>
      </c>
      <c r="L22" s="2">
        <v>8295.84</v>
      </c>
      <c r="M22" s="3">
        <v>0.14693991205230569</v>
      </c>
    </row>
    <row r="23" spans="1:13" x14ac:dyDescent="0.25">
      <c r="A23" s="1" t="s">
        <v>85</v>
      </c>
      <c r="B23" s="9">
        <v>65.75</v>
      </c>
      <c r="C23" s="10">
        <v>178.58</v>
      </c>
      <c r="D23" s="10">
        <v>79</v>
      </c>
      <c r="E23" s="11">
        <v>1.2605063291139242</v>
      </c>
      <c r="F23" s="9">
        <v>65.75</v>
      </c>
      <c r="G23" s="10">
        <v>7421.92</v>
      </c>
      <c r="H23" s="10">
        <v>5683.75</v>
      </c>
      <c r="I23" s="11">
        <v>0.30581394325929184</v>
      </c>
      <c r="J23" s="7">
        <v>131.5</v>
      </c>
      <c r="K23" s="2">
        <v>7600.5</v>
      </c>
      <c r="L23" s="2">
        <v>5762.75</v>
      </c>
      <c r="M23" s="3">
        <v>0.3189015660925773</v>
      </c>
    </row>
    <row r="24" spans="1:13" x14ac:dyDescent="0.25">
      <c r="A24" s="1" t="s">
        <v>481</v>
      </c>
      <c r="B24" s="9">
        <v>59.900000000000006</v>
      </c>
      <c r="C24" s="10">
        <v>235.84000000000003</v>
      </c>
      <c r="D24" s="10">
        <v>253.07999999999998</v>
      </c>
      <c r="E24" s="11">
        <v>-6.8120752331278456E-2</v>
      </c>
      <c r="F24" s="9">
        <v>59.899999999999991</v>
      </c>
      <c r="G24" s="10">
        <v>7256.26</v>
      </c>
      <c r="H24" s="10">
        <v>8531.42</v>
      </c>
      <c r="I24" s="11">
        <v>-0.14946632565270493</v>
      </c>
      <c r="J24" s="7">
        <v>119.8</v>
      </c>
      <c r="K24" s="2">
        <v>7492.1</v>
      </c>
      <c r="L24" s="2">
        <v>8784.5</v>
      </c>
      <c r="M24" s="3">
        <v>-0.14712277306619609</v>
      </c>
    </row>
    <row r="25" spans="1:13" x14ac:dyDescent="0.25">
      <c r="A25" s="1" t="s">
        <v>433</v>
      </c>
      <c r="B25" s="9">
        <v>42.25</v>
      </c>
      <c r="C25" s="10">
        <v>367.75</v>
      </c>
      <c r="D25" s="10">
        <v>418.33</v>
      </c>
      <c r="E25" s="11">
        <v>-0.12090932995482033</v>
      </c>
      <c r="F25" s="9">
        <v>42.25</v>
      </c>
      <c r="G25" s="10">
        <v>6989.84</v>
      </c>
      <c r="H25" s="10">
        <v>8165.92</v>
      </c>
      <c r="I25" s="11">
        <v>-0.14402296373219428</v>
      </c>
      <c r="J25" s="7">
        <v>84.5</v>
      </c>
      <c r="K25" s="2">
        <v>7357.59</v>
      </c>
      <c r="L25" s="2">
        <v>8584.25</v>
      </c>
      <c r="M25" s="3">
        <v>-0.14289658385997611</v>
      </c>
    </row>
    <row r="26" spans="1:13" x14ac:dyDescent="0.25">
      <c r="A26" s="1" t="s">
        <v>103</v>
      </c>
      <c r="B26" s="9">
        <v>79.350000000000009</v>
      </c>
      <c r="C26" s="10">
        <v>62.33</v>
      </c>
      <c r="D26" s="10">
        <v>8</v>
      </c>
      <c r="E26" s="11">
        <v>6.7912499999999998</v>
      </c>
      <c r="F26" s="9">
        <v>79.350000000000009</v>
      </c>
      <c r="G26" s="10">
        <v>6606.25</v>
      </c>
      <c r="H26" s="10">
        <v>6911.84</v>
      </c>
      <c r="I26" s="11">
        <v>-4.4212539642121365E-2</v>
      </c>
      <c r="J26" s="7">
        <v>158.70000000000002</v>
      </c>
      <c r="K26" s="2">
        <v>6668.58</v>
      </c>
      <c r="L26" s="2">
        <v>6919.84</v>
      </c>
      <c r="M26" s="3">
        <v>-3.631008809452245E-2</v>
      </c>
    </row>
    <row r="27" spans="1:13" x14ac:dyDescent="0.25">
      <c r="A27" s="1" t="s">
        <v>466</v>
      </c>
      <c r="B27" s="9">
        <v>14.95</v>
      </c>
      <c r="C27" s="10">
        <v>204.75</v>
      </c>
      <c r="D27" s="10">
        <v>171.67</v>
      </c>
      <c r="E27" s="11">
        <v>0.1926952874701463</v>
      </c>
      <c r="F27" s="9">
        <v>14.95</v>
      </c>
      <c r="G27" s="10">
        <v>5587.67</v>
      </c>
      <c r="H27" s="10">
        <v>6553.33</v>
      </c>
      <c r="I27" s="11">
        <v>-0.14735409326250926</v>
      </c>
      <c r="J27" s="7">
        <v>29.9</v>
      </c>
      <c r="K27" s="2">
        <v>5792.42</v>
      </c>
      <c r="L27" s="2">
        <v>6725</v>
      </c>
      <c r="M27" s="3">
        <v>-0.13867360594795539</v>
      </c>
    </row>
    <row r="28" spans="1:13" x14ac:dyDescent="0.25">
      <c r="A28" s="1" t="s">
        <v>46</v>
      </c>
      <c r="B28" s="9">
        <v>49.75</v>
      </c>
      <c r="C28" s="10">
        <v>286.75</v>
      </c>
      <c r="D28" s="10">
        <v>246.07999999999998</v>
      </c>
      <c r="E28" s="11">
        <v>0.16527145643693114</v>
      </c>
      <c r="F28" s="9">
        <v>67</v>
      </c>
      <c r="G28" s="10">
        <v>5247.09</v>
      </c>
      <c r="H28" s="10">
        <v>7180.83</v>
      </c>
      <c r="I28" s="11">
        <v>-0.26929198992317044</v>
      </c>
      <c r="J28" s="7">
        <v>116.75</v>
      </c>
      <c r="K28" s="2">
        <v>5533.84</v>
      </c>
      <c r="L28" s="2">
        <v>7426.91</v>
      </c>
      <c r="M28" s="3">
        <v>-0.25489335403283464</v>
      </c>
    </row>
    <row r="29" spans="1:13" x14ac:dyDescent="0.25">
      <c r="A29" s="1" t="s">
        <v>490</v>
      </c>
      <c r="B29" s="9">
        <v>19.95</v>
      </c>
      <c r="C29" s="10">
        <v>34.5</v>
      </c>
      <c r="D29" s="10">
        <v>1.25</v>
      </c>
      <c r="E29" s="11">
        <v>26.6</v>
      </c>
      <c r="F29" s="9">
        <v>35.049999999999997</v>
      </c>
      <c r="G29" s="10">
        <v>4065.99</v>
      </c>
      <c r="H29" s="10">
        <v>2558.34</v>
      </c>
      <c r="I29" s="11">
        <v>0.58930791059827836</v>
      </c>
      <c r="J29" s="7">
        <v>55</v>
      </c>
      <c r="K29" s="2">
        <v>4100.49</v>
      </c>
      <c r="L29" s="2">
        <v>2559.59</v>
      </c>
      <c r="M29" s="3">
        <v>0.60201047824065557</v>
      </c>
    </row>
    <row r="30" spans="1:13" x14ac:dyDescent="0.25">
      <c r="A30" s="1" t="s">
        <v>53</v>
      </c>
      <c r="B30" s="9">
        <v>56.849999999999994</v>
      </c>
      <c r="C30" s="10">
        <v>7.42</v>
      </c>
      <c r="D30" s="10">
        <v>105.42</v>
      </c>
      <c r="E30" s="11">
        <v>-0.92961487383798136</v>
      </c>
      <c r="F30" s="9">
        <v>56.849999999999994</v>
      </c>
      <c r="G30" s="10">
        <v>3332.08</v>
      </c>
      <c r="H30" s="10">
        <v>2799.67</v>
      </c>
      <c r="I30" s="11">
        <v>0.19016884132772785</v>
      </c>
      <c r="J30" s="7">
        <v>113.69999999999999</v>
      </c>
      <c r="K30" s="2">
        <v>3339.5</v>
      </c>
      <c r="L30" s="2">
        <v>2905.09</v>
      </c>
      <c r="M30" s="3">
        <v>0.14953409360811534</v>
      </c>
    </row>
    <row r="31" spans="1:13" x14ac:dyDescent="0.25">
      <c r="A31" s="4" t="s">
        <v>131</v>
      </c>
      <c r="B31" s="9">
        <v>20.95</v>
      </c>
      <c r="C31" s="10">
        <v>3.67</v>
      </c>
      <c r="D31" s="10">
        <v>105.42</v>
      </c>
      <c r="E31" s="11">
        <v>-0.96518687156137351</v>
      </c>
      <c r="F31" s="9">
        <v>20.95</v>
      </c>
      <c r="G31" s="10">
        <v>1943.08</v>
      </c>
      <c r="H31" s="10">
        <v>2799.67</v>
      </c>
      <c r="I31" s="11">
        <v>-0.30596105969632137</v>
      </c>
      <c r="J31" s="7">
        <v>41.9</v>
      </c>
      <c r="K31" s="2">
        <v>1946.75</v>
      </c>
      <c r="L31" s="2">
        <v>2905.09</v>
      </c>
      <c r="M31" s="3">
        <v>-0.32988306730600431</v>
      </c>
    </row>
    <row r="32" spans="1:13" x14ac:dyDescent="0.25">
      <c r="A32" s="4" t="s">
        <v>134</v>
      </c>
      <c r="B32" s="9">
        <v>18.95</v>
      </c>
      <c r="C32" s="10">
        <v>2.58</v>
      </c>
      <c r="D32" s="10"/>
      <c r="E32" s="11">
        <v>0</v>
      </c>
      <c r="F32" s="9">
        <v>18.95</v>
      </c>
      <c r="G32" s="10">
        <v>1355.33</v>
      </c>
      <c r="H32" s="10"/>
      <c r="I32" s="11">
        <v>0</v>
      </c>
      <c r="J32" s="7">
        <v>37.9</v>
      </c>
      <c r="K32" s="2">
        <v>1357.9099999999999</v>
      </c>
      <c r="L32" s="2"/>
      <c r="M32" s="3">
        <v>0</v>
      </c>
    </row>
    <row r="33" spans="1:13" x14ac:dyDescent="0.25">
      <c r="A33" s="4" t="s">
        <v>660</v>
      </c>
      <c r="B33" s="9">
        <v>16.95</v>
      </c>
      <c r="C33" s="10">
        <v>1.17</v>
      </c>
      <c r="D33" s="10"/>
      <c r="E33" s="11">
        <v>0</v>
      </c>
      <c r="F33" s="9">
        <v>16.95</v>
      </c>
      <c r="G33" s="10">
        <v>33.67</v>
      </c>
      <c r="H33" s="10"/>
      <c r="I33" s="11">
        <v>0</v>
      </c>
      <c r="J33" s="7">
        <v>33.9</v>
      </c>
      <c r="K33" s="2">
        <v>34.840000000000003</v>
      </c>
      <c r="L33" s="2"/>
      <c r="M33" s="3">
        <v>0</v>
      </c>
    </row>
    <row r="34" spans="1:13" x14ac:dyDescent="0.25">
      <c r="A34" s="1" t="s">
        <v>56</v>
      </c>
      <c r="B34" s="9">
        <v>88.6</v>
      </c>
      <c r="C34" s="10">
        <v>47.66</v>
      </c>
      <c r="D34" s="10">
        <v>37.409999999999997</v>
      </c>
      <c r="E34" s="11">
        <v>0.2739909115209837</v>
      </c>
      <c r="F34" s="9">
        <v>116.80000000000001</v>
      </c>
      <c r="G34" s="10">
        <v>3235.1800000000003</v>
      </c>
      <c r="H34" s="10">
        <v>4058.34</v>
      </c>
      <c r="I34" s="11">
        <v>-0.20283169966045225</v>
      </c>
      <c r="J34" s="7">
        <v>205.4</v>
      </c>
      <c r="K34" s="2">
        <v>3282.84</v>
      </c>
      <c r="L34" s="2">
        <v>4095.75</v>
      </c>
      <c r="M34" s="3">
        <v>-0.19847646951107853</v>
      </c>
    </row>
    <row r="35" spans="1:13" x14ac:dyDescent="0.25">
      <c r="A35" s="1" t="s">
        <v>400</v>
      </c>
      <c r="B35" s="9">
        <v>58.849999999999994</v>
      </c>
      <c r="C35" s="10">
        <v>279.76</v>
      </c>
      <c r="D35" s="10">
        <v>11.25</v>
      </c>
      <c r="E35" s="11">
        <v>23.867555555555555</v>
      </c>
      <c r="F35" s="9">
        <v>68.8</v>
      </c>
      <c r="G35" s="10">
        <v>3109.25</v>
      </c>
      <c r="H35" s="10">
        <v>1233.5</v>
      </c>
      <c r="I35" s="11">
        <v>1.5206728820429671</v>
      </c>
      <c r="J35" s="7">
        <v>127.64999999999999</v>
      </c>
      <c r="K35" s="2">
        <v>3389.01</v>
      </c>
      <c r="L35" s="2">
        <v>1244.75</v>
      </c>
      <c r="M35" s="3">
        <v>1.7226431010243022</v>
      </c>
    </row>
    <row r="36" spans="1:13" x14ac:dyDescent="0.25">
      <c r="A36" s="1" t="s">
        <v>488</v>
      </c>
      <c r="B36" s="9">
        <v>34.9</v>
      </c>
      <c r="C36" s="10">
        <v>16.590000000000003</v>
      </c>
      <c r="D36" s="10">
        <v>6.67</v>
      </c>
      <c r="E36" s="11">
        <v>1.4872563718140934</v>
      </c>
      <c r="F36" s="9">
        <v>34.9</v>
      </c>
      <c r="G36" s="10">
        <v>3101.67</v>
      </c>
      <c r="H36" s="10">
        <v>1546.5</v>
      </c>
      <c r="I36" s="11">
        <v>1.0056062075654704</v>
      </c>
      <c r="J36" s="7">
        <v>69.8</v>
      </c>
      <c r="K36" s="2">
        <v>3118.26</v>
      </c>
      <c r="L36" s="2">
        <v>1553.17</v>
      </c>
      <c r="M36" s="3">
        <v>1.0076746267311369</v>
      </c>
    </row>
    <row r="37" spans="1:13" x14ac:dyDescent="0.25">
      <c r="A37" s="1" t="s">
        <v>500</v>
      </c>
      <c r="B37" s="9">
        <v>24.85</v>
      </c>
      <c r="C37" s="10">
        <v>22.84</v>
      </c>
      <c r="D37" s="10">
        <v>1.08</v>
      </c>
      <c r="E37" s="11">
        <v>20.148148148148145</v>
      </c>
      <c r="F37" s="9">
        <v>24.85</v>
      </c>
      <c r="G37" s="10">
        <v>2937.58</v>
      </c>
      <c r="H37" s="10">
        <v>2303.83</v>
      </c>
      <c r="I37" s="11">
        <v>0.27508540126658654</v>
      </c>
      <c r="J37" s="7">
        <v>49.7</v>
      </c>
      <c r="K37" s="2">
        <v>2960.42</v>
      </c>
      <c r="L37" s="2">
        <v>2304.91</v>
      </c>
      <c r="M37" s="3">
        <v>0.28439722158348929</v>
      </c>
    </row>
    <row r="38" spans="1:13" x14ac:dyDescent="0.25">
      <c r="A38" s="1" t="s">
        <v>514</v>
      </c>
      <c r="B38" s="9">
        <v>30.9</v>
      </c>
      <c r="C38" s="10">
        <v>59</v>
      </c>
      <c r="D38" s="10">
        <v>2.25</v>
      </c>
      <c r="E38" s="11">
        <v>25.222222222222221</v>
      </c>
      <c r="F38" s="9">
        <v>45.25</v>
      </c>
      <c r="G38" s="10">
        <v>2620</v>
      </c>
      <c r="H38" s="10">
        <v>647.75</v>
      </c>
      <c r="I38" s="11">
        <v>3.0447703589347741</v>
      </c>
      <c r="J38" s="7">
        <v>76.150000000000006</v>
      </c>
      <c r="K38" s="2">
        <v>2679</v>
      </c>
      <c r="L38" s="2">
        <v>650</v>
      </c>
      <c r="M38" s="3">
        <v>3.1215384615384614</v>
      </c>
    </row>
    <row r="39" spans="1:13" x14ac:dyDescent="0.25">
      <c r="A39" s="4" t="s">
        <v>513</v>
      </c>
      <c r="B39" s="9">
        <v>8.9499999999999993</v>
      </c>
      <c r="C39" s="10">
        <v>55.83</v>
      </c>
      <c r="D39" s="10"/>
      <c r="E39" s="11">
        <v>0</v>
      </c>
      <c r="F39" s="9">
        <v>8.9499999999999993</v>
      </c>
      <c r="G39" s="10">
        <v>2207.42</v>
      </c>
      <c r="H39" s="10"/>
      <c r="I39" s="11">
        <v>0</v>
      </c>
      <c r="J39" s="7">
        <v>17.899999999999999</v>
      </c>
      <c r="K39" s="2">
        <v>2263.25</v>
      </c>
      <c r="L39" s="2"/>
      <c r="M39" s="3">
        <v>0</v>
      </c>
    </row>
    <row r="40" spans="1:13" x14ac:dyDescent="0.25">
      <c r="A40" s="4" t="s">
        <v>698</v>
      </c>
      <c r="B40" s="9"/>
      <c r="C40" s="10"/>
      <c r="D40" s="10"/>
      <c r="E40" s="11">
        <v>0</v>
      </c>
      <c r="F40" s="9">
        <v>14.35</v>
      </c>
      <c r="G40" s="10">
        <v>0.08</v>
      </c>
      <c r="H40" s="10">
        <v>0.08</v>
      </c>
      <c r="I40" s="11">
        <v>0</v>
      </c>
      <c r="J40" s="7">
        <v>14.35</v>
      </c>
      <c r="K40" s="2">
        <v>0.08</v>
      </c>
      <c r="L40" s="2">
        <v>0.08</v>
      </c>
      <c r="M40" s="3">
        <v>0</v>
      </c>
    </row>
    <row r="41" spans="1:13" x14ac:dyDescent="0.25">
      <c r="A41" s="4" t="s">
        <v>762</v>
      </c>
      <c r="B41" s="9">
        <v>21.95</v>
      </c>
      <c r="C41" s="10">
        <v>3.17</v>
      </c>
      <c r="D41" s="10">
        <v>2.25</v>
      </c>
      <c r="E41" s="11">
        <v>0.40888888888888886</v>
      </c>
      <c r="F41" s="9">
        <v>21.95</v>
      </c>
      <c r="G41" s="10">
        <v>412.5</v>
      </c>
      <c r="H41" s="10">
        <v>647.66999999999996</v>
      </c>
      <c r="I41" s="11">
        <v>-0.36310157950808281</v>
      </c>
      <c r="J41" s="7">
        <v>43.9</v>
      </c>
      <c r="K41" s="2">
        <v>415.67</v>
      </c>
      <c r="L41" s="2">
        <v>649.91999999999996</v>
      </c>
      <c r="M41" s="3">
        <v>-0.36042897587395367</v>
      </c>
    </row>
    <row r="42" spans="1:13" x14ac:dyDescent="0.25">
      <c r="A42" s="1" t="s">
        <v>28</v>
      </c>
      <c r="B42" s="9">
        <v>45.849999999999994</v>
      </c>
      <c r="C42" s="10">
        <v>38.58</v>
      </c>
      <c r="D42" s="10">
        <v>93.67</v>
      </c>
      <c r="E42" s="11">
        <v>-0.58812853635101958</v>
      </c>
      <c r="F42" s="9">
        <v>58.599999999999994</v>
      </c>
      <c r="G42" s="10">
        <v>2072.91</v>
      </c>
      <c r="H42" s="10">
        <v>1907.5</v>
      </c>
      <c r="I42" s="11">
        <v>8.6715596330275146E-2</v>
      </c>
      <c r="J42" s="7">
        <v>104.44999999999999</v>
      </c>
      <c r="K42" s="2">
        <v>2111.4900000000002</v>
      </c>
      <c r="L42" s="2">
        <v>2001.17</v>
      </c>
      <c r="M42" s="3">
        <v>5.5127750266094414E-2</v>
      </c>
    </row>
    <row r="43" spans="1:13" x14ac:dyDescent="0.25">
      <c r="A43" s="4" t="s">
        <v>120</v>
      </c>
      <c r="B43" s="9">
        <v>16.95</v>
      </c>
      <c r="C43" s="10">
        <v>10.08</v>
      </c>
      <c r="D43" s="10">
        <v>92.67</v>
      </c>
      <c r="E43" s="11">
        <v>-0.89122693428293953</v>
      </c>
      <c r="F43" s="9">
        <v>16.95</v>
      </c>
      <c r="G43" s="10">
        <v>996.75</v>
      </c>
      <c r="H43" s="10">
        <v>316.17</v>
      </c>
      <c r="I43" s="11">
        <v>2.1525761457443777</v>
      </c>
      <c r="J43" s="7">
        <v>33.9</v>
      </c>
      <c r="K43" s="2">
        <v>1006.83</v>
      </c>
      <c r="L43" s="2">
        <v>408.84000000000003</v>
      </c>
      <c r="M43" s="3">
        <v>1.4626504255943644</v>
      </c>
    </row>
    <row r="44" spans="1:13" x14ac:dyDescent="0.25">
      <c r="A44" s="4" t="s">
        <v>143</v>
      </c>
      <c r="B44" s="9">
        <v>13.95</v>
      </c>
      <c r="C44" s="10">
        <v>1.58</v>
      </c>
      <c r="D44" s="10"/>
      <c r="E44" s="11">
        <v>0</v>
      </c>
      <c r="F44" s="9">
        <v>13.95</v>
      </c>
      <c r="G44" s="10">
        <v>749.08</v>
      </c>
      <c r="H44" s="10"/>
      <c r="I44" s="11">
        <v>0</v>
      </c>
      <c r="J44" s="7">
        <v>27.9</v>
      </c>
      <c r="K44" s="2">
        <v>750.66000000000008</v>
      </c>
      <c r="L44" s="2"/>
      <c r="M44" s="3">
        <v>0</v>
      </c>
    </row>
    <row r="45" spans="1:13" x14ac:dyDescent="0.25">
      <c r="A45" s="4" t="s">
        <v>635</v>
      </c>
      <c r="B45" s="9">
        <v>14.95</v>
      </c>
      <c r="C45" s="10">
        <v>26.92</v>
      </c>
      <c r="D45" s="10">
        <v>1</v>
      </c>
      <c r="E45" s="11">
        <v>25.92</v>
      </c>
      <c r="F45" s="9">
        <v>14.95</v>
      </c>
      <c r="G45" s="10">
        <v>325</v>
      </c>
      <c r="H45" s="10">
        <v>783.58</v>
      </c>
      <c r="I45" s="11">
        <v>-0.58523698920339984</v>
      </c>
      <c r="J45" s="7">
        <v>29.9</v>
      </c>
      <c r="K45" s="2">
        <v>351.92</v>
      </c>
      <c r="L45" s="2">
        <v>784.58</v>
      </c>
      <c r="M45" s="3">
        <v>-0.55145428127150831</v>
      </c>
    </row>
    <row r="46" spans="1:13" x14ac:dyDescent="0.25">
      <c r="A46" s="4" t="s">
        <v>673</v>
      </c>
      <c r="B46" s="9"/>
      <c r="C46" s="10"/>
      <c r="D46" s="10"/>
      <c r="E46" s="11">
        <v>0</v>
      </c>
      <c r="F46" s="9">
        <v>12.75</v>
      </c>
      <c r="G46" s="10">
        <v>2.08</v>
      </c>
      <c r="H46" s="10">
        <v>807.75</v>
      </c>
      <c r="I46" s="11">
        <v>-0.99742494583720209</v>
      </c>
      <c r="J46" s="7">
        <v>12.75</v>
      </c>
      <c r="K46" s="2">
        <v>2.08</v>
      </c>
      <c r="L46" s="2">
        <v>807.75</v>
      </c>
      <c r="M46" s="3">
        <v>-0.99742494583720209</v>
      </c>
    </row>
    <row r="47" spans="1:13" x14ac:dyDescent="0.25">
      <c r="A47" s="1" t="s">
        <v>55</v>
      </c>
      <c r="B47" s="9">
        <v>61.849999999999994</v>
      </c>
      <c r="C47" s="10">
        <v>9.17</v>
      </c>
      <c r="D47" s="10">
        <v>73.25</v>
      </c>
      <c r="E47" s="11">
        <v>-0.87481228668941979</v>
      </c>
      <c r="F47" s="9">
        <v>61.849999999999994</v>
      </c>
      <c r="G47" s="10">
        <v>1596.0900000000001</v>
      </c>
      <c r="H47" s="10">
        <v>1357.09</v>
      </c>
      <c r="I47" s="11">
        <v>0.17611212226160405</v>
      </c>
      <c r="J47" s="7">
        <v>123.69999999999999</v>
      </c>
      <c r="K47" s="2">
        <v>1605.26</v>
      </c>
      <c r="L47" s="2">
        <v>1430.3400000000001</v>
      </c>
      <c r="M47" s="3">
        <v>0.12229260175902221</v>
      </c>
    </row>
    <row r="48" spans="1:13" x14ac:dyDescent="0.25">
      <c r="A48" s="4" t="s">
        <v>159</v>
      </c>
      <c r="B48" s="9">
        <v>25.95</v>
      </c>
      <c r="C48" s="10">
        <v>0.17</v>
      </c>
      <c r="D48" s="10">
        <v>45.25</v>
      </c>
      <c r="E48" s="11">
        <v>-0.99624309392265187</v>
      </c>
      <c r="F48" s="9">
        <v>25.95</v>
      </c>
      <c r="G48" s="10">
        <v>371.17</v>
      </c>
      <c r="H48" s="10">
        <v>193.42</v>
      </c>
      <c r="I48" s="11">
        <v>0.91898459311343217</v>
      </c>
      <c r="J48" s="7">
        <v>51.9</v>
      </c>
      <c r="K48" s="2">
        <v>371.34000000000003</v>
      </c>
      <c r="L48" s="2">
        <v>238.67</v>
      </c>
      <c r="M48" s="3">
        <v>0.55587212469099612</v>
      </c>
    </row>
    <row r="49" spans="1:13" x14ac:dyDescent="0.25">
      <c r="A49" s="4" t="s">
        <v>571</v>
      </c>
      <c r="B49" s="9">
        <v>18.95</v>
      </c>
      <c r="C49" s="10">
        <v>2</v>
      </c>
      <c r="D49" s="10">
        <v>1.42</v>
      </c>
      <c r="E49" s="11">
        <v>0.40845070422535218</v>
      </c>
      <c r="F49" s="9">
        <v>18.95</v>
      </c>
      <c r="G49" s="10">
        <v>499.5</v>
      </c>
      <c r="H49" s="10">
        <v>484.25</v>
      </c>
      <c r="I49" s="11">
        <v>3.1491997934950958E-2</v>
      </c>
      <c r="J49" s="7">
        <v>37.9</v>
      </c>
      <c r="K49" s="2">
        <v>501.5</v>
      </c>
      <c r="L49" s="2">
        <v>485.67</v>
      </c>
      <c r="M49" s="3">
        <v>3.2594148289991111E-2</v>
      </c>
    </row>
    <row r="50" spans="1:13" x14ac:dyDescent="0.25">
      <c r="A50" s="4" t="s">
        <v>760</v>
      </c>
      <c r="B50" s="9">
        <v>16.95</v>
      </c>
      <c r="C50" s="10">
        <v>7</v>
      </c>
      <c r="D50" s="10">
        <v>26.58</v>
      </c>
      <c r="E50" s="11">
        <v>-0.73664409330323555</v>
      </c>
      <c r="F50" s="9">
        <v>16.95</v>
      </c>
      <c r="G50" s="10">
        <v>725.42</v>
      </c>
      <c r="H50" s="10">
        <v>679.42</v>
      </c>
      <c r="I50" s="11">
        <v>6.7704807041299941E-2</v>
      </c>
      <c r="J50" s="7">
        <v>33.9</v>
      </c>
      <c r="K50" s="2">
        <v>732.42</v>
      </c>
      <c r="L50" s="2">
        <v>706</v>
      </c>
      <c r="M50" s="3">
        <v>3.7422096317280398E-2</v>
      </c>
    </row>
    <row r="51" spans="1:13" x14ac:dyDescent="0.25">
      <c r="A51" s="1" t="s">
        <v>517</v>
      </c>
      <c r="B51" s="9">
        <v>15.95</v>
      </c>
      <c r="C51" s="10">
        <v>61.08</v>
      </c>
      <c r="D51" s="10">
        <v>79.08</v>
      </c>
      <c r="E51" s="11">
        <v>-0.22761760242792109</v>
      </c>
      <c r="F51" s="9">
        <v>15.95</v>
      </c>
      <c r="G51" s="10">
        <v>1480.42</v>
      </c>
      <c r="H51" s="10">
        <v>2184.33</v>
      </c>
      <c r="I51" s="11">
        <v>-0.32225442126418624</v>
      </c>
      <c r="J51" s="7">
        <v>31.9</v>
      </c>
      <c r="K51" s="2">
        <v>1541.5</v>
      </c>
      <c r="L51" s="2">
        <v>2263.41</v>
      </c>
      <c r="M51" s="3">
        <v>-0.31894795905293338</v>
      </c>
    </row>
    <row r="52" spans="1:13" x14ac:dyDescent="0.25">
      <c r="A52" s="4" t="s">
        <v>516</v>
      </c>
      <c r="B52" s="9">
        <v>15.95</v>
      </c>
      <c r="C52" s="10">
        <v>61.08</v>
      </c>
      <c r="D52" s="10">
        <v>79.08</v>
      </c>
      <c r="E52" s="11">
        <v>-0.22761760242792109</v>
      </c>
      <c r="F52" s="9">
        <v>15.95</v>
      </c>
      <c r="G52" s="10">
        <v>1480.42</v>
      </c>
      <c r="H52" s="10">
        <v>2184.33</v>
      </c>
      <c r="I52" s="11">
        <v>-0.32225442126418624</v>
      </c>
      <c r="J52" s="7">
        <v>31.9</v>
      </c>
      <c r="K52" s="2">
        <v>1541.5</v>
      </c>
      <c r="L52" s="2">
        <v>2263.41</v>
      </c>
      <c r="M52" s="3">
        <v>-0.31894795905293338</v>
      </c>
    </row>
    <row r="53" spans="1:13" x14ac:dyDescent="0.25">
      <c r="A53" s="1" t="s">
        <v>64</v>
      </c>
      <c r="B53" s="9">
        <v>35.9</v>
      </c>
      <c r="C53" s="10">
        <v>0.41000000000000003</v>
      </c>
      <c r="D53" s="10">
        <v>13</v>
      </c>
      <c r="E53" s="11">
        <v>-0.96846153846153848</v>
      </c>
      <c r="F53" s="9">
        <v>52.849999999999994</v>
      </c>
      <c r="G53" s="10">
        <v>1355.25</v>
      </c>
      <c r="H53" s="10">
        <v>1477.08</v>
      </c>
      <c r="I53" s="11">
        <v>-8.2480298968234583E-2</v>
      </c>
      <c r="J53" s="7">
        <v>88.75</v>
      </c>
      <c r="K53" s="2">
        <v>1355.6599999999999</v>
      </c>
      <c r="L53" s="2">
        <v>1490.08</v>
      </c>
      <c r="M53" s="3">
        <v>-9.0209921614946897E-2</v>
      </c>
    </row>
    <row r="54" spans="1:13" x14ac:dyDescent="0.25">
      <c r="A54" s="4" t="s">
        <v>151</v>
      </c>
      <c r="B54" s="9">
        <v>15.95</v>
      </c>
      <c r="C54" s="10">
        <v>0.33</v>
      </c>
      <c r="D54" s="10">
        <v>13</v>
      </c>
      <c r="E54" s="11">
        <v>-0.97461538461538466</v>
      </c>
      <c r="F54" s="9">
        <v>15.95</v>
      </c>
      <c r="G54" s="10">
        <v>507.25</v>
      </c>
      <c r="H54" s="10">
        <v>477.08</v>
      </c>
      <c r="I54" s="11">
        <v>6.3238869791230015E-2</v>
      </c>
      <c r="J54" s="7">
        <v>31.9</v>
      </c>
      <c r="K54" s="2">
        <v>507.58</v>
      </c>
      <c r="L54" s="2">
        <v>490.08</v>
      </c>
      <c r="M54" s="3">
        <v>3.5708455762324523E-2</v>
      </c>
    </row>
    <row r="55" spans="1:13" x14ac:dyDescent="0.25">
      <c r="A55" s="4" t="s">
        <v>613</v>
      </c>
      <c r="B55" s="9">
        <v>19.95</v>
      </c>
      <c r="C55" s="10">
        <v>0.08</v>
      </c>
      <c r="D55" s="10"/>
      <c r="E55" s="11">
        <v>0</v>
      </c>
      <c r="F55" s="9">
        <v>19.95</v>
      </c>
      <c r="G55" s="10">
        <v>207.5</v>
      </c>
      <c r="H55" s="10">
        <v>127.92</v>
      </c>
      <c r="I55" s="11">
        <v>0.62210756722951843</v>
      </c>
      <c r="J55" s="7">
        <v>39.9</v>
      </c>
      <c r="K55" s="2">
        <v>207.58</v>
      </c>
      <c r="L55" s="2">
        <v>127.92</v>
      </c>
      <c r="M55" s="3">
        <v>0.6227329580988118</v>
      </c>
    </row>
    <row r="56" spans="1:13" x14ac:dyDescent="0.25">
      <c r="A56" s="4" t="s">
        <v>868</v>
      </c>
      <c r="B56" s="9"/>
      <c r="C56" s="10"/>
      <c r="D56" s="10"/>
      <c r="E56" s="11">
        <v>0</v>
      </c>
      <c r="F56" s="9">
        <v>16.95</v>
      </c>
      <c r="G56" s="10">
        <v>640.5</v>
      </c>
      <c r="H56" s="10">
        <v>872.08</v>
      </c>
      <c r="I56" s="11">
        <v>-0.26554903219888087</v>
      </c>
      <c r="J56" s="7">
        <v>16.95</v>
      </c>
      <c r="K56" s="2">
        <v>640.5</v>
      </c>
      <c r="L56" s="2">
        <v>872.08</v>
      </c>
      <c r="M56" s="3">
        <v>-0.26554903219888087</v>
      </c>
    </row>
    <row r="57" spans="1:13" x14ac:dyDescent="0.25">
      <c r="A57" s="1" t="s">
        <v>525</v>
      </c>
      <c r="B57" s="9">
        <v>19.95</v>
      </c>
      <c r="C57" s="10">
        <v>22.42</v>
      </c>
      <c r="D57" s="10">
        <v>4.67</v>
      </c>
      <c r="E57" s="11">
        <v>3.8008565310492508</v>
      </c>
      <c r="F57" s="9">
        <v>19.95</v>
      </c>
      <c r="G57" s="10">
        <v>1286.67</v>
      </c>
      <c r="H57" s="10">
        <v>906.17</v>
      </c>
      <c r="I57" s="11">
        <v>0.41989913592372308</v>
      </c>
      <c r="J57" s="7">
        <v>39.9</v>
      </c>
      <c r="K57" s="2">
        <v>1309.0900000000001</v>
      </c>
      <c r="L57" s="2">
        <v>910.83999999999992</v>
      </c>
      <c r="M57" s="3">
        <v>0.43723376224144772</v>
      </c>
    </row>
    <row r="58" spans="1:13" x14ac:dyDescent="0.25">
      <c r="A58" s="4" t="s">
        <v>734</v>
      </c>
      <c r="B58" s="9">
        <v>19.95</v>
      </c>
      <c r="C58" s="10">
        <v>22.42</v>
      </c>
      <c r="D58" s="10">
        <v>4.67</v>
      </c>
      <c r="E58" s="11">
        <v>3.8008565310492508</v>
      </c>
      <c r="F58" s="9">
        <v>19.95</v>
      </c>
      <c r="G58" s="10">
        <v>1286.67</v>
      </c>
      <c r="H58" s="10">
        <v>906.17</v>
      </c>
      <c r="I58" s="11">
        <v>0.41989913592372308</v>
      </c>
      <c r="J58" s="7">
        <v>39.9</v>
      </c>
      <c r="K58" s="2">
        <v>1309.0900000000001</v>
      </c>
      <c r="L58" s="2">
        <v>910.83999999999992</v>
      </c>
      <c r="M58" s="3">
        <v>0.43723376224144772</v>
      </c>
    </row>
    <row r="59" spans="1:13" x14ac:dyDescent="0.25">
      <c r="A59" s="1" t="s">
        <v>51</v>
      </c>
      <c r="B59" s="9">
        <v>250.45</v>
      </c>
      <c r="C59" s="10">
        <v>52.33</v>
      </c>
      <c r="D59" s="10">
        <v>21.67</v>
      </c>
      <c r="E59" s="11">
        <v>1.4148592524227039</v>
      </c>
      <c r="F59" s="9">
        <v>421.45</v>
      </c>
      <c r="G59" s="10">
        <v>1250.9999999999998</v>
      </c>
      <c r="H59" s="10">
        <v>1268.33</v>
      </c>
      <c r="I59" s="11">
        <v>-1.3663636435312699E-2</v>
      </c>
      <c r="J59" s="7">
        <v>671.9</v>
      </c>
      <c r="K59" s="2">
        <v>1303.3300000000002</v>
      </c>
      <c r="L59" s="2">
        <v>1290</v>
      </c>
      <c r="M59" s="3">
        <v>1.0333333333333453E-2</v>
      </c>
    </row>
    <row r="60" spans="1:13" x14ac:dyDescent="0.25">
      <c r="A60" s="4" t="s">
        <v>138</v>
      </c>
      <c r="B60" s="9">
        <v>26.95</v>
      </c>
      <c r="C60" s="10">
        <v>0.67</v>
      </c>
      <c r="D60" s="10"/>
      <c r="E60" s="11">
        <v>0</v>
      </c>
      <c r="F60" s="9">
        <v>26.95</v>
      </c>
      <c r="G60" s="10">
        <v>258.17</v>
      </c>
      <c r="H60" s="10"/>
      <c r="I60" s="11">
        <v>0</v>
      </c>
      <c r="J60" s="7">
        <v>53.9</v>
      </c>
      <c r="K60" s="2">
        <v>258.84000000000003</v>
      </c>
      <c r="L60" s="2"/>
      <c r="M60" s="3">
        <v>0</v>
      </c>
    </row>
    <row r="61" spans="1:13" x14ac:dyDescent="0.25">
      <c r="A61" s="4" t="s">
        <v>166</v>
      </c>
      <c r="B61" s="9">
        <v>23.75</v>
      </c>
      <c r="C61" s="10">
        <v>2.08</v>
      </c>
      <c r="D61" s="10">
        <v>19.920000000000002</v>
      </c>
      <c r="E61" s="11">
        <v>-0.89558232931726922</v>
      </c>
      <c r="F61" s="9">
        <v>23.75</v>
      </c>
      <c r="G61" s="10">
        <v>195.17</v>
      </c>
      <c r="H61" s="10">
        <v>638.5</v>
      </c>
      <c r="I61" s="11">
        <v>-0.69433046202036031</v>
      </c>
      <c r="J61" s="7">
        <v>47.5</v>
      </c>
      <c r="K61" s="2">
        <v>197.25</v>
      </c>
      <c r="L61" s="2">
        <v>658.42</v>
      </c>
      <c r="M61" s="3">
        <v>-0.70041918532243852</v>
      </c>
    </row>
    <row r="62" spans="1:13" x14ac:dyDescent="0.25">
      <c r="A62" s="4" t="s">
        <v>167</v>
      </c>
      <c r="B62" s="9">
        <v>25.95</v>
      </c>
      <c r="C62" s="10">
        <v>39.08</v>
      </c>
      <c r="D62" s="10">
        <v>1.75</v>
      </c>
      <c r="E62" s="11">
        <v>21.331428571428571</v>
      </c>
      <c r="F62" s="9">
        <v>25.95</v>
      </c>
      <c r="G62" s="10">
        <v>202.08</v>
      </c>
      <c r="H62" s="10">
        <v>629.83000000000004</v>
      </c>
      <c r="I62" s="11">
        <v>-0.67915151707603638</v>
      </c>
      <c r="J62" s="7">
        <v>51.9</v>
      </c>
      <c r="K62" s="2">
        <v>241.16000000000003</v>
      </c>
      <c r="L62" s="2">
        <v>631.58000000000004</v>
      </c>
      <c r="M62" s="3">
        <v>-0.61816396972671706</v>
      </c>
    </row>
    <row r="63" spans="1:13" x14ac:dyDescent="0.25">
      <c r="A63" s="4" t="s">
        <v>643</v>
      </c>
      <c r="B63" s="9">
        <v>35.950000000000003</v>
      </c>
      <c r="C63" s="10">
        <v>0.17</v>
      </c>
      <c r="D63" s="10"/>
      <c r="E63" s="11">
        <v>0</v>
      </c>
      <c r="F63" s="9">
        <v>35.950000000000003</v>
      </c>
      <c r="G63" s="10">
        <v>81.67</v>
      </c>
      <c r="H63" s="10"/>
      <c r="I63" s="11">
        <v>0</v>
      </c>
      <c r="J63" s="7">
        <v>71.900000000000006</v>
      </c>
      <c r="K63" s="2">
        <v>81.84</v>
      </c>
      <c r="L63" s="2"/>
      <c r="M63" s="3">
        <v>0</v>
      </c>
    </row>
    <row r="64" spans="1:13" x14ac:dyDescent="0.25">
      <c r="A64" s="4" t="s">
        <v>740</v>
      </c>
      <c r="B64" s="9"/>
      <c r="C64" s="10"/>
      <c r="D64" s="10"/>
      <c r="E64" s="11">
        <v>0</v>
      </c>
      <c r="F64" s="9">
        <v>28</v>
      </c>
      <c r="G64" s="10">
        <v>0.17</v>
      </c>
      <c r="H64" s="10"/>
      <c r="I64" s="11">
        <v>0</v>
      </c>
      <c r="J64" s="7">
        <v>28</v>
      </c>
      <c r="K64" s="2">
        <v>0.17</v>
      </c>
      <c r="L64" s="2"/>
      <c r="M64" s="3">
        <v>0</v>
      </c>
    </row>
    <row r="65" spans="1:13" x14ac:dyDescent="0.25">
      <c r="A65" s="4" t="s">
        <v>741</v>
      </c>
      <c r="B65" s="9"/>
      <c r="C65" s="10"/>
      <c r="D65" s="10"/>
      <c r="E65" s="11">
        <v>0</v>
      </c>
      <c r="F65" s="9">
        <v>18</v>
      </c>
      <c r="G65" s="10">
        <v>0.25</v>
      </c>
      <c r="H65" s="10"/>
      <c r="I65" s="11">
        <v>0</v>
      </c>
      <c r="J65" s="7">
        <v>18</v>
      </c>
      <c r="K65" s="2">
        <v>0.25</v>
      </c>
      <c r="L65" s="2"/>
      <c r="M65" s="3">
        <v>0</v>
      </c>
    </row>
    <row r="66" spans="1:13" x14ac:dyDescent="0.25">
      <c r="A66" s="4" t="s">
        <v>742</v>
      </c>
      <c r="B66" s="9">
        <v>49</v>
      </c>
      <c r="C66" s="10">
        <v>0.08</v>
      </c>
      <c r="D66" s="10"/>
      <c r="E66" s="11">
        <v>0</v>
      </c>
      <c r="F66" s="9">
        <v>49</v>
      </c>
      <c r="G66" s="10">
        <v>0.08</v>
      </c>
      <c r="H66" s="10"/>
      <c r="I66" s="11">
        <v>0</v>
      </c>
      <c r="J66" s="7">
        <v>98</v>
      </c>
      <c r="K66" s="2">
        <v>0.16</v>
      </c>
      <c r="L66" s="2"/>
      <c r="M66" s="3">
        <v>0</v>
      </c>
    </row>
    <row r="67" spans="1:13" x14ac:dyDescent="0.25">
      <c r="A67" s="4" t="s">
        <v>743</v>
      </c>
      <c r="B67" s="9"/>
      <c r="C67" s="10"/>
      <c r="D67" s="10"/>
      <c r="E67" s="11">
        <v>0</v>
      </c>
      <c r="F67" s="9">
        <v>35</v>
      </c>
      <c r="G67" s="10">
        <v>0</v>
      </c>
      <c r="H67" s="10"/>
      <c r="I67" s="11">
        <v>0</v>
      </c>
      <c r="J67" s="7">
        <v>35</v>
      </c>
      <c r="K67" s="2">
        <v>0</v>
      </c>
      <c r="L67" s="2"/>
      <c r="M67" s="3">
        <v>0</v>
      </c>
    </row>
    <row r="68" spans="1:13" x14ac:dyDescent="0.25">
      <c r="A68" s="4" t="s">
        <v>744</v>
      </c>
      <c r="B68" s="9">
        <v>26</v>
      </c>
      <c r="C68" s="10">
        <v>0.83</v>
      </c>
      <c r="D68" s="10"/>
      <c r="E68" s="11">
        <v>0</v>
      </c>
      <c r="F68" s="9">
        <v>26</v>
      </c>
      <c r="G68" s="10">
        <v>8.5</v>
      </c>
      <c r="H68" s="10"/>
      <c r="I68" s="11">
        <v>0</v>
      </c>
      <c r="J68" s="7">
        <v>52</v>
      </c>
      <c r="K68" s="2">
        <v>9.33</v>
      </c>
      <c r="L68" s="2"/>
      <c r="M68" s="3">
        <v>0</v>
      </c>
    </row>
    <row r="69" spans="1:13" x14ac:dyDescent="0.25">
      <c r="A69" s="4" t="s">
        <v>745</v>
      </c>
      <c r="B69" s="9"/>
      <c r="C69" s="10"/>
      <c r="D69" s="10"/>
      <c r="E69" s="11">
        <v>0</v>
      </c>
      <c r="F69" s="9">
        <v>90</v>
      </c>
      <c r="G69" s="10">
        <v>0.17</v>
      </c>
      <c r="H69" s="10"/>
      <c r="I69" s="11">
        <v>0</v>
      </c>
      <c r="J69" s="7">
        <v>90</v>
      </c>
      <c r="K69" s="2">
        <v>0.17</v>
      </c>
      <c r="L69" s="2"/>
      <c r="M69" s="3">
        <v>0</v>
      </c>
    </row>
    <row r="70" spans="1:13" x14ac:dyDescent="0.25">
      <c r="A70" s="4" t="s">
        <v>761</v>
      </c>
      <c r="B70" s="9">
        <v>19.95</v>
      </c>
      <c r="C70" s="10">
        <v>8.17</v>
      </c>
      <c r="D70" s="10"/>
      <c r="E70" s="11">
        <v>0</v>
      </c>
      <c r="F70" s="9">
        <v>19.95</v>
      </c>
      <c r="G70" s="10">
        <v>309.83</v>
      </c>
      <c r="H70" s="10"/>
      <c r="I70" s="11">
        <v>0</v>
      </c>
      <c r="J70" s="7">
        <v>39.9</v>
      </c>
      <c r="K70" s="2">
        <v>318</v>
      </c>
      <c r="L70" s="2"/>
      <c r="M70" s="3">
        <v>0</v>
      </c>
    </row>
    <row r="71" spans="1:13" x14ac:dyDescent="0.25">
      <c r="A71" s="4" t="s">
        <v>768</v>
      </c>
      <c r="B71" s="9">
        <v>19.95</v>
      </c>
      <c r="C71" s="10">
        <v>1.17</v>
      </c>
      <c r="D71" s="10"/>
      <c r="E71" s="11">
        <v>0</v>
      </c>
      <c r="F71" s="9">
        <v>19.95</v>
      </c>
      <c r="G71" s="10">
        <v>194.83</v>
      </c>
      <c r="H71" s="10"/>
      <c r="I71" s="11">
        <v>0</v>
      </c>
      <c r="J71" s="7">
        <v>39.9</v>
      </c>
      <c r="K71" s="2">
        <v>196</v>
      </c>
      <c r="L71" s="2"/>
      <c r="M71" s="3">
        <v>0</v>
      </c>
    </row>
    <row r="72" spans="1:13" x14ac:dyDescent="0.25">
      <c r="A72" s="4" t="s">
        <v>848</v>
      </c>
      <c r="B72" s="9">
        <v>22.95</v>
      </c>
      <c r="C72" s="10">
        <v>0.08</v>
      </c>
      <c r="D72" s="10"/>
      <c r="E72" s="11">
        <v>0</v>
      </c>
      <c r="F72" s="9">
        <v>22.95</v>
      </c>
      <c r="G72" s="10">
        <v>0.08</v>
      </c>
      <c r="H72" s="10"/>
      <c r="I72" s="11">
        <v>0</v>
      </c>
      <c r="J72" s="7">
        <v>45.9</v>
      </c>
      <c r="K72" s="2">
        <v>0.16</v>
      </c>
      <c r="L72" s="2"/>
      <c r="M72" s="3">
        <v>0</v>
      </c>
    </row>
    <row r="73" spans="1:13" x14ac:dyDescent="0.25">
      <c r="A73" s="1" t="s">
        <v>528</v>
      </c>
      <c r="B73" s="9">
        <v>15.95</v>
      </c>
      <c r="C73" s="10">
        <v>69.92</v>
      </c>
      <c r="D73" s="10">
        <v>41.33</v>
      </c>
      <c r="E73" s="11">
        <v>0.69174933462376009</v>
      </c>
      <c r="F73" s="9">
        <v>15.95</v>
      </c>
      <c r="G73" s="10">
        <v>1235.08</v>
      </c>
      <c r="H73" s="10">
        <v>1573.33</v>
      </c>
      <c r="I73" s="11">
        <v>-0.21498986226665737</v>
      </c>
      <c r="J73" s="7">
        <v>31.9</v>
      </c>
      <c r="K73" s="2">
        <v>1305</v>
      </c>
      <c r="L73" s="2">
        <v>1614.6599999999999</v>
      </c>
      <c r="M73" s="3">
        <v>-0.19178031288320754</v>
      </c>
    </row>
    <row r="74" spans="1:13" x14ac:dyDescent="0.25">
      <c r="A74" s="4" t="s">
        <v>801</v>
      </c>
      <c r="B74" s="9">
        <v>15.95</v>
      </c>
      <c r="C74" s="10">
        <v>69.92</v>
      </c>
      <c r="D74" s="10">
        <v>41.33</v>
      </c>
      <c r="E74" s="11">
        <v>0.69174933462376009</v>
      </c>
      <c r="F74" s="9">
        <v>15.95</v>
      </c>
      <c r="G74" s="10">
        <v>1235.08</v>
      </c>
      <c r="H74" s="10">
        <v>1573.33</v>
      </c>
      <c r="I74" s="11">
        <v>-0.21498986226665737</v>
      </c>
      <c r="J74" s="7">
        <v>31.9</v>
      </c>
      <c r="K74" s="2">
        <v>1305</v>
      </c>
      <c r="L74" s="2">
        <v>1614.6599999999999</v>
      </c>
      <c r="M74" s="3">
        <v>-0.19178031288320754</v>
      </c>
    </row>
    <row r="75" spans="1:13" x14ac:dyDescent="0.25">
      <c r="A75" s="1" t="s">
        <v>62</v>
      </c>
      <c r="B75" s="9">
        <v>74.849999999999994</v>
      </c>
      <c r="C75" s="10">
        <v>26.5</v>
      </c>
      <c r="D75" s="10">
        <v>11.76</v>
      </c>
      <c r="E75" s="11">
        <v>1.2534013605442178</v>
      </c>
      <c r="F75" s="9">
        <v>74.849999999999994</v>
      </c>
      <c r="G75" s="10">
        <v>1194.83</v>
      </c>
      <c r="H75" s="10">
        <v>978.32999999999993</v>
      </c>
      <c r="I75" s="11">
        <v>0.22129547289769302</v>
      </c>
      <c r="J75" s="7">
        <v>149.69999999999999</v>
      </c>
      <c r="K75" s="2">
        <v>1221.33</v>
      </c>
      <c r="L75" s="2">
        <v>990.09</v>
      </c>
      <c r="M75" s="3">
        <v>0.23355452534618054</v>
      </c>
    </row>
    <row r="76" spans="1:13" x14ac:dyDescent="0.25">
      <c r="A76" s="4" t="s">
        <v>139</v>
      </c>
      <c r="B76" s="9">
        <v>18.95</v>
      </c>
      <c r="C76" s="10">
        <v>1.83</v>
      </c>
      <c r="D76" s="10">
        <v>3.17</v>
      </c>
      <c r="E76" s="11">
        <v>-0.4227129337539432</v>
      </c>
      <c r="F76" s="9">
        <v>18.95</v>
      </c>
      <c r="G76" s="10">
        <v>384.58</v>
      </c>
      <c r="H76" s="10">
        <v>502.75</v>
      </c>
      <c r="I76" s="11">
        <v>-0.23504724017901546</v>
      </c>
      <c r="J76" s="7">
        <v>37.9</v>
      </c>
      <c r="K76" s="2">
        <v>386.40999999999997</v>
      </c>
      <c r="L76" s="2">
        <v>505.92</v>
      </c>
      <c r="M76" s="3">
        <v>-0.23622311827956999</v>
      </c>
    </row>
    <row r="77" spans="1:13" x14ac:dyDescent="0.25">
      <c r="A77" s="4" t="s">
        <v>142</v>
      </c>
      <c r="B77" s="9">
        <v>24.95</v>
      </c>
      <c r="C77" s="10">
        <v>7.25</v>
      </c>
      <c r="D77" s="10">
        <v>1.42</v>
      </c>
      <c r="E77" s="11">
        <v>4.1056338028169019</v>
      </c>
      <c r="F77" s="9">
        <v>24.95</v>
      </c>
      <c r="G77" s="10">
        <v>693.67</v>
      </c>
      <c r="H77" s="10">
        <v>0.33</v>
      </c>
      <c r="I77" s="11">
        <v>2101.0303030303025</v>
      </c>
      <c r="J77" s="7">
        <v>49.9</v>
      </c>
      <c r="K77" s="2">
        <v>700.92</v>
      </c>
      <c r="L77" s="2">
        <v>1.75</v>
      </c>
      <c r="M77" s="3">
        <v>399.52571428571429</v>
      </c>
    </row>
    <row r="78" spans="1:13" x14ac:dyDescent="0.25">
      <c r="A78" s="4" t="s">
        <v>161</v>
      </c>
      <c r="B78" s="9">
        <v>30.95</v>
      </c>
      <c r="C78" s="10">
        <v>17.420000000000002</v>
      </c>
      <c r="D78" s="10">
        <v>7.17</v>
      </c>
      <c r="E78" s="11">
        <v>1.4295676429567645</v>
      </c>
      <c r="F78" s="9">
        <v>30.95</v>
      </c>
      <c r="G78" s="10">
        <v>116.58</v>
      </c>
      <c r="H78" s="10">
        <v>475.25</v>
      </c>
      <c r="I78" s="11">
        <v>-0.75469752761704367</v>
      </c>
      <c r="J78" s="7">
        <v>61.9</v>
      </c>
      <c r="K78" s="2">
        <v>134</v>
      </c>
      <c r="L78" s="2">
        <v>482.42</v>
      </c>
      <c r="M78" s="3">
        <v>-0.72223373823639159</v>
      </c>
    </row>
    <row r="79" spans="1:13" x14ac:dyDescent="0.25">
      <c r="A79" s="1" t="s">
        <v>554</v>
      </c>
      <c r="B79" s="9">
        <v>26.299999999999997</v>
      </c>
      <c r="C79" s="10">
        <v>25.67</v>
      </c>
      <c r="D79" s="10">
        <v>2.75</v>
      </c>
      <c r="E79" s="11">
        <v>8.3345454545454558</v>
      </c>
      <c r="F79" s="9">
        <v>26.299999999999997</v>
      </c>
      <c r="G79" s="10">
        <v>1105.83</v>
      </c>
      <c r="H79" s="10">
        <v>570.75</v>
      </c>
      <c r="I79" s="11">
        <v>0.93750328515111681</v>
      </c>
      <c r="J79" s="7">
        <v>52.599999999999994</v>
      </c>
      <c r="K79" s="2">
        <v>1131.5</v>
      </c>
      <c r="L79" s="2">
        <v>573.5</v>
      </c>
      <c r="M79" s="3">
        <v>0.97297297297297303</v>
      </c>
    </row>
    <row r="80" spans="1:13" x14ac:dyDescent="0.25">
      <c r="A80" s="4" t="s">
        <v>553</v>
      </c>
      <c r="B80" s="9">
        <v>10.35</v>
      </c>
      <c r="C80" s="10">
        <v>22.75</v>
      </c>
      <c r="D80" s="10">
        <v>1.08</v>
      </c>
      <c r="E80" s="11">
        <v>20.064814814814817</v>
      </c>
      <c r="F80" s="9">
        <v>10.35</v>
      </c>
      <c r="G80" s="10">
        <v>903.58</v>
      </c>
      <c r="H80" s="10">
        <v>229.25</v>
      </c>
      <c r="I80" s="11">
        <v>2.9414612868047985</v>
      </c>
      <c r="J80" s="7">
        <v>20.7</v>
      </c>
      <c r="K80" s="2">
        <v>926.33</v>
      </c>
      <c r="L80" s="2">
        <v>230.33</v>
      </c>
      <c r="M80" s="3">
        <v>3.0217514001649803</v>
      </c>
    </row>
    <row r="81" spans="1:13" x14ac:dyDescent="0.25">
      <c r="A81" s="4" t="s">
        <v>615</v>
      </c>
      <c r="B81" s="9">
        <v>15.95</v>
      </c>
      <c r="C81" s="10">
        <v>2.92</v>
      </c>
      <c r="D81" s="10">
        <v>1.67</v>
      </c>
      <c r="E81" s="11">
        <v>0.74850299401197606</v>
      </c>
      <c r="F81" s="9">
        <v>15.95</v>
      </c>
      <c r="G81" s="10">
        <v>202.25</v>
      </c>
      <c r="H81" s="10">
        <v>341.5</v>
      </c>
      <c r="I81" s="11">
        <v>-0.40775988286969256</v>
      </c>
      <c r="J81" s="7">
        <v>31.9</v>
      </c>
      <c r="K81" s="2">
        <v>205.17</v>
      </c>
      <c r="L81" s="2">
        <v>343.17</v>
      </c>
      <c r="M81" s="3">
        <v>-0.40213305358860046</v>
      </c>
    </row>
    <row r="82" spans="1:13" x14ac:dyDescent="0.25">
      <c r="A82" s="1" t="s">
        <v>539</v>
      </c>
      <c r="B82" s="9">
        <v>32.9</v>
      </c>
      <c r="C82" s="10">
        <v>3.58</v>
      </c>
      <c r="D82" s="10">
        <v>0.17</v>
      </c>
      <c r="E82" s="11">
        <v>20.058823529411764</v>
      </c>
      <c r="F82" s="9">
        <v>32.9</v>
      </c>
      <c r="G82" s="10">
        <v>1035.58</v>
      </c>
      <c r="H82" s="10">
        <v>1223.75</v>
      </c>
      <c r="I82" s="11">
        <v>-0.15376506639427995</v>
      </c>
      <c r="J82" s="7">
        <v>65.8</v>
      </c>
      <c r="K82" s="2">
        <v>1039.1600000000001</v>
      </c>
      <c r="L82" s="2">
        <v>1223.92</v>
      </c>
      <c r="M82" s="3">
        <v>-0.15095757892672723</v>
      </c>
    </row>
    <row r="83" spans="1:13" x14ac:dyDescent="0.25">
      <c r="A83" s="4" t="s">
        <v>602</v>
      </c>
      <c r="B83" s="9">
        <v>19.95</v>
      </c>
      <c r="C83" s="10">
        <v>3.5</v>
      </c>
      <c r="D83" s="10"/>
      <c r="E83" s="11">
        <v>0</v>
      </c>
      <c r="F83" s="9">
        <v>19.95</v>
      </c>
      <c r="G83" s="10">
        <v>288.08</v>
      </c>
      <c r="H83" s="10">
        <v>302.92</v>
      </c>
      <c r="I83" s="11">
        <v>-4.8989832298956926E-2</v>
      </c>
      <c r="J83" s="7">
        <v>39.9</v>
      </c>
      <c r="K83" s="2">
        <v>291.58</v>
      </c>
      <c r="L83" s="2">
        <v>302.92</v>
      </c>
      <c r="M83" s="3">
        <v>-3.7435626568070882E-2</v>
      </c>
    </row>
    <row r="84" spans="1:13" x14ac:dyDescent="0.25">
      <c r="A84" s="4" t="s">
        <v>850</v>
      </c>
      <c r="B84" s="9">
        <v>12.95</v>
      </c>
      <c r="C84" s="10">
        <v>0.08</v>
      </c>
      <c r="D84" s="10">
        <v>0.17</v>
      </c>
      <c r="E84" s="11">
        <v>-0.52941176470588236</v>
      </c>
      <c r="F84" s="9">
        <v>12.95</v>
      </c>
      <c r="G84" s="10">
        <v>747.5</v>
      </c>
      <c r="H84" s="10">
        <v>920.83</v>
      </c>
      <c r="I84" s="11">
        <v>-0.18823235559223747</v>
      </c>
      <c r="J84" s="7">
        <v>25.9</v>
      </c>
      <c r="K84" s="2">
        <v>747.58</v>
      </c>
      <c r="L84" s="2">
        <v>921</v>
      </c>
      <c r="M84" s="3">
        <v>-0.18829533116178063</v>
      </c>
    </row>
    <row r="85" spans="1:13" x14ac:dyDescent="0.25">
      <c r="A85" s="1" t="s">
        <v>562</v>
      </c>
      <c r="B85" s="9">
        <v>26.9</v>
      </c>
      <c r="C85" s="10">
        <v>40</v>
      </c>
      <c r="D85" s="10">
        <v>9</v>
      </c>
      <c r="E85" s="11">
        <v>3.4444444444444446</v>
      </c>
      <c r="F85" s="9">
        <v>26.9</v>
      </c>
      <c r="G85" s="10">
        <v>1006.08</v>
      </c>
      <c r="H85" s="10">
        <v>276.42</v>
      </c>
      <c r="I85" s="11">
        <v>2.6396787497286738</v>
      </c>
      <c r="J85" s="7">
        <v>53.8</v>
      </c>
      <c r="K85" s="2">
        <v>1046.0800000000002</v>
      </c>
      <c r="L85" s="2">
        <v>285.42</v>
      </c>
      <c r="M85" s="3">
        <v>2.6650550066568566</v>
      </c>
    </row>
    <row r="86" spans="1:13" x14ac:dyDescent="0.25">
      <c r="A86" s="4" t="s">
        <v>561</v>
      </c>
      <c r="B86" s="9">
        <v>10.95</v>
      </c>
      <c r="C86" s="10">
        <v>34.08</v>
      </c>
      <c r="D86" s="10">
        <v>0.08</v>
      </c>
      <c r="E86" s="11">
        <v>425</v>
      </c>
      <c r="F86" s="9">
        <v>10.95</v>
      </c>
      <c r="G86" s="10">
        <v>841.58</v>
      </c>
      <c r="H86" s="10">
        <v>1.92</v>
      </c>
      <c r="I86" s="11">
        <v>437.32291666666674</v>
      </c>
      <c r="J86" s="7">
        <v>21.9</v>
      </c>
      <c r="K86" s="2">
        <v>875.66000000000008</v>
      </c>
      <c r="L86" s="2">
        <v>2</v>
      </c>
      <c r="M86" s="3">
        <v>436.83000000000004</v>
      </c>
    </row>
    <row r="87" spans="1:13" x14ac:dyDescent="0.25">
      <c r="A87" s="4" t="s">
        <v>620</v>
      </c>
      <c r="B87" s="9">
        <v>15.95</v>
      </c>
      <c r="C87" s="10">
        <v>5.92</v>
      </c>
      <c r="D87" s="10">
        <v>8.92</v>
      </c>
      <c r="E87" s="11">
        <v>-0.33632286995515698</v>
      </c>
      <c r="F87" s="9">
        <v>15.95</v>
      </c>
      <c r="G87" s="10">
        <v>164.5</v>
      </c>
      <c r="H87" s="10">
        <v>274.5</v>
      </c>
      <c r="I87" s="11">
        <v>-0.40072859744990891</v>
      </c>
      <c r="J87" s="7">
        <v>31.9</v>
      </c>
      <c r="K87" s="2">
        <v>170.42</v>
      </c>
      <c r="L87" s="2">
        <v>283.42</v>
      </c>
      <c r="M87" s="3">
        <v>-0.39870157363629954</v>
      </c>
    </row>
    <row r="88" spans="1:13" x14ac:dyDescent="0.25">
      <c r="A88" s="1" t="s">
        <v>564</v>
      </c>
      <c r="B88" s="9">
        <v>31</v>
      </c>
      <c r="C88" s="10">
        <v>22.340000000000003</v>
      </c>
      <c r="D88" s="10">
        <v>8.42</v>
      </c>
      <c r="E88" s="11">
        <v>1.6532066508313543</v>
      </c>
      <c r="F88" s="9">
        <v>31</v>
      </c>
      <c r="G88" s="10">
        <v>991.83</v>
      </c>
      <c r="H88" s="10">
        <v>294.75</v>
      </c>
      <c r="I88" s="11">
        <v>2.3649872773536895</v>
      </c>
      <c r="J88" s="7">
        <v>62</v>
      </c>
      <c r="K88" s="2">
        <v>1014.17</v>
      </c>
      <c r="L88" s="2">
        <v>303.17</v>
      </c>
      <c r="M88" s="3">
        <v>2.3452188541082561</v>
      </c>
    </row>
    <row r="89" spans="1:13" x14ac:dyDescent="0.25">
      <c r="A89" s="4" t="s">
        <v>563</v>
      </c>
      <c r="B89" s="9">
        <v>11.05</v>
      </c>
      <c r="C89" s="10">
        <v>18.670000000000002</v>
      </c>
      <c r="D89" s="10"/>
      <c r="E89" s="11">
        <v>0</v>
      </c>
      <c r="F89" s="9">
        <v>11.05</v>
      </c>
      <c r="G89" s="10">
        <v>816.75</v>
      </c>
      <c r="H89" s="10"/>
      <c r="I89" s="11">
        <v>0</v>
      </c>
      <c r="J89" s="7">
        <v>22.1</v>
      </c>
      <c r="K89" s="2">
        <v>835.42</v>
      </c>
      <c r="L89" s="2"/>
      <c r="M89" s="3">
        <v>0</v>
      </c>
    </row>
    <row r="90" spans="1:13" x14ac:dyDescent="0.25">
      <c r="A90" s="4" t="s">
        <v>618</v>
      </c>
      <c r="B90" s="9">
        <v>19.95</v>
      </c>
      <c r="C90" s="10">
        <v>3.67</v>
      </c>
      <c r="D90" s="10">
        <v>8.42</v>
      </c>
      <c r="E90" s="11">
        <v>-0.56413301662707838</v>
      </c>
      <c r="F90" s="9">
        <v>19.95</v>
      </c>
      <c r="G90" s="10">
        <v>175.08</v>
      </c>
      <c r="H90" s="10">
        <v>294.75</v>
      </c>
      <c r="I90" s="11">
        <v>-0.40600508905852412</v>
      </c>
      <c r="J90" s="7">
        <v>39.9</v>
      </c>
      <c r="K90" s="2">
        <v>178.75</v>
      </c>
      <c r="L90" s="2">
        <v>303.17</v>
      </c>
      <c r="M90" s="3">
        <v>-0.41039680707193987</v>
      </c>
    </row>
    <row r="91" spans="1:13" x14ac:dyDescent="0.25">
      <c r="A91" s="1" t="s">
        <v>86</v>
      </c>
      <c r="B91" s="9">
        <v>19.95</v>
      </c>
      <c r="C91" s="10">
        <v>23.33</v>
      </c>
      <c r="D91" s="10">
        <v>40.42</v>
      </c>
      <c r="E91" s="11">
        <v>-0.42281048985650677</v>
      </c>
      <c r="F91" s="9">
        <v>19.95</v>
      </c>
      <c r="G91" s="10">
        <v>942.5</v>
      </c>
      <c r="H91" s="10">
        <v>501.33</v>
      </c>
      <c r="I91" s="11">
        <v>0.87999920212235461</v>
      </c>
      <c r="J91" s="7">
        <v>39.9</v>
      </c>
      <c r="K91" s="2">
        <v>965.83</v>
      </c>
      <c r="L91" s="2">
        <v>541.75</v>
      </c>
      <c r="M91" s="3">
        <v>0.78279649284725439</v>
      </c>
    </row>
    <row r="92" spans="1:13" x14ac:dyDescent="0.25">
      <c r="A92" s="4" t="s">
        <v>819</v>
      </c>
      <c r="B92" s="9">
        <v>19.95</v>
      </c>
      <c r="C92" s="10">
        <v>23.33</v>
      </c>
      <c r="D92" s="10">
        <v>40.42</v>
      </c>
      <c r="E92" s="11">
        <v>-0.42281048985650677</v>
      </c>
      <c r="F92" s="9">
        <v>19.95</v>
      </c>
      <c r="G92" s="10">
        <v>942.5</v>
      </c>
      <c r="H92" s="10">
        <v>501.33</v>
      </c>
      <c r="I92" s="11">
        <v>0.87999920212235461</v>
      </c>
      <c r="J92" s="7">
        <v>39.9</v>
      </c>
      <c r="K92" s="2">
        <v>965.83</v>
      </c>
      <c r="L92" s="2">
        <v>541.75</v>
      </c>
      <c r="M92" s="3">
        <v>0.78279649284725439</v>
      </c>
    </row>
    <row r="93" spans="1:13" x14ac:dyDescent="0.25">
      <c r="A93" s="1" t="s">
        <v>101</v>
      </c>
      <c r="B93" s="9">
        <v>22.95</v>
      </c>
      <c r="C93" s="10">
        <v>1.33</v>
      </c>
      <c r="D93" s="10">
        <v>46.83</v>
      </c>
      <c r="E93" s="11">
        <v>-0.9715994020926757</v>
      </c>
      <c r="F93" s="9">
        <v>87.6</v>
      </c>
      <c r="G93" s="10">
        <v>809.66000000000008</v>
      </c>
      <c r="H93" s="10">
        <v>1506.33</v>
      </c>
      <c r="I93" s="11">
        <v>-0.46249493802818764</v>
      </c>
      <c r="J93" s="7">
        <v>110.55</v>
      </c>
      <c r="K93" s="2">
        <v>810.99000000000012</v>
      </c>
      <c r="L93" s="2">
        <v>1553.1599999999999</v>
      </c>
      <c r="M93" s="3">
        <v>-0.47784516727188431</v>
      </c>
    </row>
    <row r="94" spans="1:13" x14ac:dyDescent="0.25">
      <c r="A94" s="4" t="s">
        <v>135</v>
      </c>
      <c r="B94" s="9">
        <v>22.95</v>
      </c>
      <c r="C94" s="10">
        <v>1.33</v>
      </c>
      <c r="D94" s="10">
        <v>46.83</v>
      </c>
      <c r="E94" s="11">
        <v>-0.9715994020926757</v>
      </c>
      <c r="F94" s="9">
        <v>22.95</v>
      </c>
      <c r="G94" s="10">
        <v>651.58000000000004</v>
      </c>
      <c r="H94" s="10">
        <v>463.75</v>
      </c>
      <c r="I94" s="11">
        <v>0.40502425876010789</v>
      </c>
      <c r="J94" s="7">
        <v>45.9</v>
      </c>
      <c r="K94" s="2">
        <v>652.91000000000008</v>
      </c>
      <c r="L94" s="2">
        <v>510.58</v>
      </c>
      <c r="M94" s="3">
        <v>0.27876140859414805</v>
      </c>
    </row>
    <row r="95" spans="1:13" x14ac:dyDescent="0.25">
      <c r="A95" s="4" t="s">
        <v>172</v>
      </c>
      <c r="B95" s="9"/>
      <c r="C95" s="10"/>
      <c r="D95" s="10"/>
      <c r="E95" s="11">
        <v>0</v>
      </c>
      <c r="F95" s="9">
        <v>24.95</v>
      </c>
      <c r="G95" s="10">
        <v>123.58</v>
      </c>
      <c r="H95" s="10">
        <v>200</v>
      </c>
      <c r="I95" s="11">
        <v>-0.3821</v>
      </c>
      <c r="J95" s="7">
        <v>24.95</v>
      </c>
      <c r="K95" s="2">
        <v>123.58</v>
      </c>
      <c r="L95" s="2">
        <v>200</v>
      </c>
      <c r="M95" s="3">
        <v>-0.3821</v>
      </c>
    </row>
    <row r="96" spans="1:13" x14ac:dyDescent="0.25">
      <c r="A96" s="4" t="s">
        <v>184</v>
      </c>
      <c r="B96" s="9"/>
      <c r="C96" s="10"/>
      <c r="D96" s="10"/>
      <c r="E96" s="11">
        <v>0</v>
      </c>
      <c r="F96" s="9">
        <v>18.95</v>
      </c>
      <c r="G96" s="10">
        <v>32</v>
      </c>
      <c r="H96" s="10">
        <v>307.25</v>
      </c>
      <c r="I96" s="11">
        <v>-0.89585028478437756</v>
      </c>
      <c r="J96" s="7">
        <v>18.95</v>
      </c>
      <c r="K96" s="2">
        <v>32</v>
      </c>
      <c r="L96" s="2">
        <v>307.25</v>
      </c>
      <c r="M96" s="3">
        <v>-0.89585028478437756</v>
      </c>
    </row>
    <row r="97" spans="1:13" x14ac:dyDescent="0.25">
      <c r="A97" s="4" t="s">
        <v>191</v>
      </c>
      <c r="B97" s="9"/>
      <c r="C97" s="10"/>
      <c r="D97" s="10"/>
      <c r="E97" s="11">
        <v>0</v>
      </c>
      <c r="F97" s="9">
        <v>20.75</v>
      </c>
      <c r="G97" s="10">
        <v>2.5</v>
      </c>
      <c r="H97" s="10">
        <v>535.33000000000004</v>
      </c>
      <c r="I97" s="11">
        <v>-0.99532998337474077</v>
      </c>
      <c r="J97" s="7">
        <v>20.75</v>
      </c>
      <c r="K97" s="2">
        <v>2.5</v>
      </c>
      <c r="L97" s="2">
        <v>535.33000000000004</v>
      </c>
      <c r="M97" s="3">
        <v>-0.99532998337474077</v>
      </c>
    </row>
    <row r="98" spans="1:13" x14ac:dyDescent="0.25">
      <c r="A98" s="1" t="s">
        <v>552</v>
      </c>
      <c r="B98" s="9">
        <v>13.2</v>
      </c>
      <c r="C98" s="10">
        <v>8.08</v>
      </c>
      <c r="D98" s="10"/>
      <c r="E98" s="11">
        <v>0</v>
      </c>
      <c r="F98" s="9">
        <v>13.2</v>
      </c>
      <c r="G98" s="10">
        <v>751.75</v>
      </c>
      <c r="H98" s="10"/>
      <c r="I98" s="11">
        <v>0</v>
      </c>
      <c r="J98" s="7">
        <v>26.4</v>
      </c>
      <c r="K98" s="2">
        <v>759.83</v>
      </c>
      <c r="L98" s="2"/>
      <c r="M98" s="3">
        <v>0</v>
      </c>
    </row>
    <row r="99" spans="1:13" x14ac:dyDescent="0.25">
      <c r="A99" s="4" t="s">
        <v>551</v>
      </c>
      <c r="B99" s="9">
        <v>13.2</v>
      </c>
      <c r="C99" s="10">
        <v>8.08</v>
      </c>
      <c r="D99" s="10"/>
      <c r="E99" s="11">
        <v>0</v>
      </c>
      <c r="F99" s="9">
        <v>13.2</v>
      </c>
      <c r="G99" s="10">
        <v>751.75</v>
      </c>
      <c r="H99" s="10"/>
      <c r="I99" s="11">
        <v>0</v>
      </c>
      <c r="J99" s="7">
        <v>26.4</v>
      </c>
      <c r="K99" s="2">
        <v>759.83</v>
      </c>
      <c r="L99" s="2"/>
      <c r="M99" s="3">
        <v>0</v>
      </c>
    </row>
    <row r="100" spans="1:13" x14ac:dyDescent="0.25">
      <c r="A100" s="1" t="s">
        <v>546</v>
      </c>
      <c r="B100" s="9">
        <v>16.899999999999999</v>
      </c>
      <c r="C100" s="10">
        <v>10.75</v>
      </c>
      <c r="D100" s="10"/>
      <c r="E100" s="11">
        <v>0</v>
      </c>
      <c r="F100" s="9">
        <v>16.899999999999999</v>
      </c>
      <c r="G100" s="10">
        <v>749.33</v>
      </c>
      <c r="H100" s="10"/>
      <c r="I100" s="11">
        <v>0</v>
      </c>
      <c r="J100" s="7">
        <v>33.799999999999997</v>
      </c>
      <c r="K100" s="2">
        <v>760.08</v>
      </c>
      <c r="L100" s="2"/>
      <c r="M100" s="3">
        <v>0</v>
      </c>
    </row>
    <row r="101" spans="1:13" x14ac:dyDescent="0.25">
      <c r="A101" s="4" t="s">
        <v>545</v>
      </c>
      <c r="B101" s="9">
        <v>16.899999999999999</v>
      </c>
      <c r="C101" s="10">
        <v>10.75</v>
      </c>
      <c r="D101" s="10"/>
      <c r="E101" s="11">
        <v>0</v>
      </c>
      <c r="F101" s="9">
        <v>16.899999999999999</v>
      </c>
      <c r="G101" s="10">
        <v>749.33</v>
      </c>
      <c r="H101" s="10"/>
      <c r="I101" s="11">
        <v>0</v>
      </c>
      <c r="J101" s="7">
        <v>33.799999999999997</v>
      </c>
      <c r="K101" s="2">
        <v>760.08</v>
      </c>
      <c r="L101" s="2"/>
      <c r="M101" s="3">
        <v>0</v>
      </c>
    </row>
    <row r="102" spans="1:13" x14ac:dyDescent="0.25">
      <c r="A102" s="1" t="s">
        <v>544</v>
      </c>
      <c r="B102" s="9">
        <v>35.9</v>
      </c>
      <c r="C102" s="10">
        <v>12.75</v>
      </c>
      <c r="D102" s="10">
        <v>38.92</v>
      </c>
      <c r="E102" s="11">
        <v>-0.67240493319630013</v>
      </c>
      <c r="F102" s="9">
        <v>35.9</v>
      </c>
      <c r="G102" s="10">
        <v>677.58</v>
      </c>
      <c r="H102" s="10">
        <v>1021.5</v>
      </c>
      <c r="I102" s="11">
        <v>-0.33668135095447865</v>
      </c>
      <c r="J102" s="7">
        <v>71.8</v>
      </c>
      <c r="K102" s="2">
        <v>690.33</v>
      </c>
      <c r="L102" s="2">
        <v>1060.42</v>
      </c>
      <c r="M102" s="3">
        <v>-0.34900322513720977</v>
      </c>
    </row>
    <row r="103" spans="1:13" x14ac:dyDescent="0.25">
      <c r="A103" s="4" t="s">
        <v>543</v>
      </c>
      <c r="B103" s="9">
        <v>17.95</v>
      </c>
      <c r="C103" s="10">
        <v>10.5</v>
      </c>
      <c r="D103" s="10">
        <v>38.92</v>
      </c>
      <c r="E103" s="11">
        <v>-0.73021582733812951</v>
      </c>
      <c r="F103" s="9">
        <v>17.95</v>
      </c>
      <c r="G103" s="10">
        <v>561.58000000000004</v>
      </c>
      <c r="H103" s="10">
        <v>1021.5</v>
      </c>
      <c r="I103" s="11">
        <v>-0.45023984336759665</v>
      </c>
      <c r="J103" s="7">
        <v>35.9</v>
      </c>
      <c r="K103" s="2">
        <v>572.08000000000004</v>
      </c>
      <c r="L103" s="2">
        <v>1060.42</v>
      </c>
      <c r="M103" s="3">
        <v>-0.46051564474453516</v>
      </c>
    </row>
    <row r="104" spans="1:13" x14ac:dyDescent="0.25">
      <c r="A104" s="4" t="s">
        <v>639</v>
      </c>
      <c r="B104" s="9">
        <v>17.95</v>
      </c>
      <c r="C104" s="10">
        <v>2.25</v>
      </c>
      <c r="D104" s="10"/>
      <c r="E104" s="11">
        <v>0</v>
      </c>
      <c r="F104" s="9">
        <v>17.95</v>
      </c>
      <c r="G104" s="10">
        <v>116</v>
      </c>
      <c r="H104" s="10"/>
      <c r="I104" s="11">
        <v>0</v>
      </c>
      <c r="J104" s="7">
        <v>35.9</v>
      </c>
      <c r="K104" s="2">
        <v>118.25</v>
      </c>
      <c r="L104" s="2"/>
      <c r="M104" s="3">
        <v>0</v>
      </c>
    </row>
    <row r="105" spans="1:13" x14ac:dyDescent="0.25">
      <c r="A105" s="1" t="s">
        <v>542</v>
      </c>
      <c r="B105" s="9">
        <v>13.95</v>
      </c>
      <c r="C105" s="10">
        <v>5.33</v>
      </c>
      <c r="D105" s="10">
        <v>15.67</v>
      </c>
      <c r="E105" s="11">
        <v>-0.65985960433950219</v>
      </c>
      <c r="F105" s="9">
        <v>13.95</v>
      </c>
      <c r="G105" s="10">
        <v>663.83</v>
      </c>
      <c r="H105" s="10">
        <v>487.75</v>
      </c>
      <c r="I105" s="11">
        <v>0.36100461301896469</v>
      </c>
      <c r="J105" s="7">
        <v>27.9</v>
      </c>
      <c r="K105" s="2">
        <v>669.16000000000008</v>
      </c>
      <c r="L105" s="2">
        <v>503.42</v>
      </c>
      <c r="M105" s="3">
        <v>0.32922807993325665</v>
      </c>
    </row>
    <row r="106" spans="1:13" x14ac:dyDescent="0.25">
      <c r="A106" s="4" t="s">
        <v>541</v>
      </c>
      <c r="B106" s="9">
        <v>13.95</v>
      </c>
      <c r="C106" s="10">
        <v>5.33</v>
      </c>
      <c r="D106" s="10">
        <v>15.67</v>
      </c>
      <c r="E106" s="11">
        <v>-0.65985960433950219</v>
      </c>
      <c r="F106" s="9">
        <v>13.95</v>
      </c>
      <c r="G106" s="10">
        <v>663.83</v>
      </c>
      <c r="H106" s="10">
        <v>487.75</v>
      </c>
      <c r="I106" s="11">
        <v>0.36100461301896469</v>
      </c>
      <c r="J106" s="7">
        <v>27.9</v>
      </c>
      <c r="K106" s="2">
        <v>669.16000000000008</v>
      </c>
      <c r="L106" s="2">
        <v>503.42</v>
      </c>
      <c r="M106" s="3">
        <v>0.32922807993325665</v>
      </c>
    </row>
    <row r="107" spans="1:13" x14ac:dyDescent="0.25">
      <c r="A107" s="1" t="s">
        <v>141</v>
      </c>
      <c r="B107" s="9">
        <v>14.95</v>
      </c>
      <c r="C107" s="10">
        <v>1.5</v>
      </c>
      <c r="D107" s="10"/>
      <c r="E107" s="11">
        <v>0</v>
      </c>
      <c r="F107" s="9">
        <v>27.7</v>
      </c>
      <c r="G107" s="10">
        <v>573</v>
      </c>
      <c r="H107" s="10">
        <v>660.17</v>
      </c>
      <c r="I107" s="11">
        <v>-0.13204174682278802</v>
      </c>
      <c r="J107" s="7">
        <v>42.65</v>
      </c>
      <c r="K107" s="2">
        <v>574.5</v>
      </c>
      <c r="L107" s="2">
        <v>660.17</v>
      </c>
      <c r="M107" s="3">
        <v>-0.1297696047987639</v>
      </c>
    </row>
    <row r="108" spans="1:13" x14ac:dyDescent="0.25">
      <c r="A108" s="4" t="s">
        <v>140</v>
      </c>
      <c r="B108" s="9">
        <v>14.95</v>
      </c>
      <c r="C108" s="10">
        <v>1.5</v>
      </c>
      <c r="D108" s="10"/>
      <c r="E108" s="11">
        <v>0</v>
      </c>
      <c r="F108" s="9">
        <v>14.95</v>
      </c>
      <c r="G108" s="10">
        <v>568.83000000000004</v>
      </c>
      <c r="H108" s="10"/>
      <c r="I108" s="11">
        <v>0</v>
      </c>
      <c r="J108" s="7">
        <v>29.9</v>
      </c>
      <c r="K108" s="2">
        <v>570.33000000000004</v>
      </c>
      <c r="L108" s="2"/>
      <c r="M108" s="3">
        <v>0</v>
      </c>
    </row>
    <row r="109" spans="1:13" x14ac:dyDescent="0.25">
      <c r="A109" s="4" t="s">
        <v>187</v>
      </c>
      <c r="B109" s="9"/>
      <c r="C109" s="10"/>
      <c r="D109" s="10"/>
      <c r="E109" s="11">
        <v>0</v>
      </c>
      <c r="F109" s="9">
        <v>12.75</v>
      </c>
      <c r="G109" s="10">
        <v>4.17</v>
      </c>
      <c r="H109" s="10">
        <v>660.17</v>
      </c>
      <c r="I109" s="11">
        <v>-0.99368344517321305</v>
      </c>
      <c r="J109" s="7">
        <v>12.75</v>
      </c>
      <c r="K109" s="2">
        <v>4.17</v>
      </c>
      <c r="L109" s="2">
        <v>660.17</v>
      </c>
      <c r="M109" s="3">
        <v>-0.99368344517321305</v>
      </c>
    </row>
    <row r="110" spans="1:13" x14ac:dyDescent="0.25">
      <c r="A110" s="1" t="s">
        <v>579</v>
      </c>
      <c r="B110" s="9">
        <v>14.95</v>
      </c>
      <c r="C110" s="10">
        <v>21.42</v>
      </c>
      <c r="D110" s="10">
        <v>1.33</v>
      </c>
      <c r="E110" s="11">
        <v>15.105263157894738</v>
      </c>
      <c r="F110" s="9">
        <v>14.95</v>
      </c>
      <c r="G110" s="10">
        <v>514.33000000000004</v>
      </c>
      <c r="H110" s="10">
        <v>906.67</v>
      </c>
      <c r="I110" s="11">
        <v>-0.432726350270771</v>
      </c>
      <c r="J110" s="7">
        <v>29.9</v>
      </c>
      <c r="K110" s="2">
        <v>535.75</v>
      </c>
      <c r="L110" s="2">
        <v>908</v>
      </c>
      <c r="M110" s="3">
        <v>-0.40996696035242292</v>
      </c>
    </row>
    <row r="111" spans="1:13" x14ac:dyDescent="0.25">
      <c r="A111" s="4" t="s">
        <v>578</v>
      </c>
      <c r="B111" s="9">
        <v>14.95</v>
      </c>
      <c r="C111" s="10">
        <v>21.42</v>
      </c>
      <c r="D111" s="10">
        <v>1.33</v>
      </c>
      <c r="E111" s="11">
        <v>15.105263157894738</v>
      </c>
      <c r="F111" s="9">
        <v>14.95</v>
      </c>
      <c r="G111" s="10">
        <v>514.33000000000004</v>
      </c>
      <c r="H111" s="10">
        <v>906.67</v>
      </c>
      <c r="I111" s="11">
        <v>-0.432726350270771</v>
      </c>
      <c r="J111" s="7">
        <v>29.9</v>
      </c>
      <c r="K111" s="2">
        <v>535.75</v>
      </c>
      <c r="L111" s="2">
        <v>908</v>
      </c>
      <c r="M111" s="3">
        <v>-0.40996696035242292</v>
      </c>
    </row>
    <row r="112" spans="1:13" x14ac:dyDescent="0.25">
      <c r="A112" s="1" t="s">
        <v>568</v>
      </c>
      <c r="B112" s="9">
        <v>13.95</v>
      </c>
      <c r="C112" s="10">
        <v>0.42</v>
      </c>
      <c r="D112" s="10">
        <v>0.08</v>
      </c>
      <c r="E112" s="11">
        <v>4.2499999999999991</v>
      </c>
      <c r="F112" s="9">
        <v>13.95</v>
      </c>
      <c r="G112" s="10">
        <v>514.33000000000004</v>
      </c>
      <c r="H112" s="10">
        <v>896.67</v>
      </c>
      <c r="I112" s="11">
        <v>-0.42639990185910082</v>
      </c>
      <c r="J112" s="7">
        <v>27.9</v>
      </c>
      <c r="K112" s="2">
        <v>514.75</v>
      </c>
      <c r="L112" s="2">
        <v>896.75</v>
      </c>
      <c r="M112" s="3">
        <v>-0.42598271536102594</v>
      </c>
    </row>
    <row r="113" spans="1:13" x14ac:dyDescent="0.25">
      <c r="A113" s="4" t="s">
        <v>769</v>
      </c>
      <c r="B113" s="9">
        <v>13.95</v>
      </c>
      <c r="C113" s="10">
        <v>0.42</v>
      </c>
      <c r="D113" s="10">
        <v>0.08</v>
      </c>
      <c r="E113" s="11">
        <v>4.2499999999999991</v>
      </c>
      <c r="F113" s="9">
        <v>13.95</v>
      </c>
      <c r="G113" s="10">
        <v>514.33000000000004</v>
      </c>
      <c r="H113" s="10">
        <v>896.67</v>
      </c>
      <c r="I113" s="11">
        <v>-0.42639990185910082</v>
      </c>
      <c r="J113" s="7">
        <v>27.9</v>
      </c>
      <c r="K113" s="2">
        <v>514.75</v>
      </c>
      <c r="L113" s="2">
        <v>896.75</v>
      </c>
      <c r="M113" s="3">
        <v>-0.42598271536102594</v>
      </c>
    </row>
    <row r="114" spans="1:13" x14ac:dyDescent="0.25">
      <c r="A114" s="1" t="s">
        <v>570</v>
      </c>
      <c r="B114" s="9">
        <v>18.95</v>
      </c>
      <c r="C114" s="10">
        <v>20.5</v>
      </c>
      <c r="D114" s="10">
        <v>26.33</v>
      </c>
      <c r="E114" s="11">
        <v>-0.22142043296619821</v>
      </c>
      <c r="F114" s="9">
        <v>18.95</v>
      </c>
      <c r="G114" s="10">
        <v>489</v>
      </c>
      <c r="H114" s="10">
        <v>552.08000000000004</v>
      </c>
      <c r="I114" s="11">
        <v>-0.11425880307201862</v>
      </c>
      <c r="J114" s="7">
        <v>37.9</v>
      </c>
      <c r="K114" s="2">
        <v>509.5</v>
      </c>
      <c r="L114" s="2">
        <v>578.41000000000008</v>
      </c>
      <c r="M114" s="3">
        <v>-0.11913694438201289</v>
      </c>
    </row>
    <row r="115" spans="1:13" x14ac:dyDescent="0.25">
      <c r="A115" s="4" t="s">
        <v>569</v>
      </c>
      <c r="B115" s="9">
        <v>18.95</v>
      </c>
      <c r="C115" s="10">
        <v>20.5</v>
      </c>
      <c r="D115" s="10">
        <v>26.33</v>
      </c>
      <c r="E115" s="11">
        <v>-0.22142043296619821</v>
      </c>
      <c r="F115" s="9">
        <v>18.95</v>
      </c>
      <c r="G115" s="10">
        <v>489</v>
      </c>
      <c r="H115" s="10">
        <v>552.08000000000004</v>
      </c>
      <c r="I115" s="11">
        <v>-0.11425880307201862</v>
      </c>
      <c r="J115" s="7">
        <v>37.9</v>
      </c>
      <c r="K115" s="2">
        <v>509.5</v>
      </c>
      <c r="L115" s="2">
        <v>578.41000000000008</v>
      </c>
      <c r="M115" s="3">
        <v>-0.11913694438201289</v>
      </c>
    </row>
    <row r="116" spans="1:13" x14ac:dyDescent="0.25">
      <c r="A116" s="1" t="s">
        <v>50</v>
      </c>
      <c r="B116" s="9">
        <v>19.95</v>
      </c>
      <c r="C116" s="10">
        <v>12.67</v>
      </c>
      <c r="D116" s="10">
        <v>8.33</v>
      </c>
      <c r="E116" s="11">
        <v>0.52100840336134446</v>
      </c>
      <c r="F116" s="9">
        <v>19.95</v>
      </c>
      <c r="G116" s="10">
        <v>462.17</v>
      </c>
      <c r="H116" s="10">
        <v>721.92</v>
      </c>
      <c r="I116" s="11">
        <v>-0.35980441046099287</v>
      </c>
      <c r="J116" s="7">
        <v>39.9</v>
      </c>
      <c r="K116" s="2">
        <v>474.84000000000003</v>
      </c>
      <c r="L116" s="2">
        <v>730.25</v>
      </c>
      <c r="M116" s="3">
        <v>-0.34975693255734336</v>
      </c>
    </row>
    <row r="117" spans="1:13" x14ac:dyDescent="0.25">
      <c r="A117" s="4" t="s">
        <v>129</v>
      </c>
      <c r="B117" s="9">
        <v>19.95</v>
      </c>
      <c r="C117" s="10">
        <v>12.67</v>
      </c>
      <c r="D117" s="10">
        <v>8.33</v>
      </c>
      <c r="E117" s="11">
        <v>0.52100840336134446</v>
      </c>
      <c r="F117" s="9">
        <v>19.95</v>
      </c>
      <c r="G117" s="10">
        <v>462.17</v>
      </c>
      <c r="H117" s="10">
        <v>721.92</v>
      </c>
      <c r="I117" s="11">
        <v>-0.35980441046099287</v>
      </c>
      <c r="J117" s="7">
        <v>39.9</v>
      </c>
      <c r="K117" s="2">
        <v>474.84000000000003</v>
      </c>
      <c r="L117" s="2">
        <v>730.25</v>
      </c>
      <c r="M117" s="3">
        <v>-0.34975693255734336</v>
      </c>
    </row>
    <row r="118" spans="1:13" x14ac:dyDescent="0.25">
      <c r="A118" s="1" t="s">
        <v>537</v>
      </c>
      <c r="B118" s="9">
        <v>13.95</v>
      </c>
      <c r="C118" s="10">
        <v>0.08</v>
      </c>
      <c r="D118" s="10">
        <v>44.42</v>
      </c>
      <c r="E118" s="11">
        <v>-0.99819900945520035</v>
      </c>
      <c r="F118" s="9">
        <v>13.95</v>
      </c>
      <c r="G118" s="10">
        <v>446.25</v>
      </c>
      <c r="H118" s="10">
        <v>368.67</v>
      </c>
      <c r="I118" s="11">
        <v>0.21043209374237118</v>
      </c>
      <c r="J118" s="7">
        <v>27.9</v>
      </c>
      <c r="K118" s="2">
        <v>446.33</v>
      </c>
      <c r="L118" s="2">
        <v>413.09000000000003</v>
      </c>
      <c r="M118" s="3">
        <v>8.0466726379239267E-2</v>
      </c>
    </row>
    <row r="119" spans="1:13" x14ac:dyDescent="0.25">
      <c r="A119" s="4" t="s">
        <v>772</v>
      </c>
      <c r="B119" s="9">
        <v>13.95</v>
      </c>
      <c r="C119" s="10">
        <v>0.08</v>
      </c>
      <c r="D119" s="10">
        <v>44.42</v>
      </c>
      <c r="E119" s="11">
        <v>-0.99819900945520035</v>
      </c>
      <c r="F119" s="9">
        <v>13.95</v>
      </c>
      <c r="G119" s="10">
        <v>446.25</v>
      </c>
      <c r="H119" s="10">
        <v>368.67</v>
      </c>
      <c r="I119" s="11">
        <v>0.21043209374237118</v>
      </c>
      <c r="J119" s="7">
        <v>27.9</v>
      </c>
      <c r="K119" s="2">
        <v>446.33</v>
      </c>
      <c r="L119" s="2">
        <v>413.09000000000003</v>
      </c>
      <c r="M119" s="3">
        <v>8.0466726379239267E-2</v>
      </c>
    </row>
    <row r="120" spans="1:13" x14ac:dyDescent="0.25">
      <c r="A120" s="1" t="s">
        <v>597</v>
      </c>
      <c r="B120" s="9">
        <v>51.9</v>
      </c>
      <c r="C120" s="10">
        <v>8.5</v>
      </c>
      <c r="D120" s="10">
        <v>4.75</v>
      </c>
      <c r="E120" s="11">
        <v>0.78947368421052633</v>
      </c>
      <c r="F120" s="9">
        <v>51.9</v>
      </c>
      <c r="G120" s="10">
        <v>436.09000000000003</v>
      </c>
      <c r="H120" s="10">
        <v>1019.08</v>
      </c>
      <c r="I120" s="11">
        <v>-0.57207481257604897</v>
      </c>
      <c r="J120" s="7">
        <v>103.8</v>
      </c>
      <c r="K120" s="2">
        <v>444.59000000000003</v>
      </c>
      <c r="L120" s="2">
        <v>1023.8300000000002</v>
      </c>
      <c r="M120" s="3">
        <v>-0.56575798716583814</v>
      </c>
    </row>
    <row r="121" spans="1:13" x14ac:dyDescent="0.25">
      <c r="A121" s="4" t="s">
        <v>596</v>
      </c>
      <c r="B121" s="9">
        <v>21.95</v>
      </c>
      <c r="C121" s="10">
        <v>5.92</v>
      </c>
      <c r="D121" s="10">
        <v>2.42</v>
      </c>
      <c r="E121" s="11">
        <v>1.4462809917355373</v>
      </c>
      <c r="F121" s="9">
        <v>21.95</v>
      </c>
      <c r="G121" s="10">
        <v>311.42</v>
      </c>
      <c r="H121" s="10">
        <v>483.75</v>
      </c>
      <c r="I121" s="11">
        <v>-0.35623772609819115</v>
      </c>
      <c r="J121" s="7">
        <v>43.9</v>
      </c>
      <c r="K121" s="2">
        <v>317.34000000000003</v>
      </c>
      <c r="L121" s="2">
        <v>486.17</v>
      </c>
      <c r="M121" s="3">
        <v>-0.34726535985354912</v>
      </c>
    </row>
    <row r="122" spans="1:13" x14ac:dyDescent="0.25">
      <c r="A122" s="4" t="s">
        <v>640</v>
      </c>
      <c r="B122" s="9">
        <v>29.95</v>
      </c>
      <c r="C122" s="10">
        <v>2.58</v>
      </c>
      <c r="D122" s="10">
        <v>2.33</v>
      </c>
      <c r="E122" s="11">
        <v>0.1072961373390558</v>
      </c>
      <c r="F122" s="9">
        <v>29.95</v>
      </c>
      <c r="G122" s="10">
        <v>124.67</v>
      </c>
      <c r="H122" s="10">
        <v>535.33000000000004</v>
      </c>
      <c r="I122" s="11">
        <v>-0.76711561093157488</v>
      </c>
      <c r="J122" s="7">
        <v>59.9</v>
      </c>
      <c r="K122" s="2">
        <v>127.25</v>
      </c>
      <c r="L122" s="2">
        <v>537.66000000000008</v>
      </c>
      <c r="M122" s="3">
        <v>-0.76332626566975414</v>
      </c>
    </row>
    <row r="123" spans="1:13" x14ac:dyDescent="0.25">
      <c r="A123" s="1" t="s">
        <v>628</v>
      </c>
      <c r="B123" s="9">
        <v>13.95</v>
      </c>
      <c r="C123" s="10">
        <v>38.67</v>
      </c>
      <c r="D123" s="10"/>
      <c r="E123" s="11">
        <v>0</v>
      </c>
      <c r="F123" s="9">
        <v>13.95</v>
      </c>
      <c r="G123" s="10">
        <v>416.58</v>
      </c>
      <c r="H123" s="10"/>
      <c r="I123" s="11">
        <v>0</v>
      </c>
      <c r="J123" s="7">
        <v>27.9</v>
      </c>
      <c r="K123" s="2">
        <v>455.25</v>
      </c>
      <c r="L123" s="2"/>
      <c r="M123" s="3">
        <v>0</v>
      </c>
    </row>
    <row r="124" spans="1:13" x14ac:dyDescent="0.25">
      <c r="A124" s="4" t="s">
        <v>627</v>
      </c>
      <c r="B124" s="9">
        <v>13.95</v>
      </c>
      <c r="C124" s="10">
        <v>38.67</v>
      </c>
      <c r="D124" s="10"/>
      <c r="E124" s="11">
        <v>0</v>
      </c>
      <c r="F124" s="9">
        <v>13.95</v>
      </c>
      <c r="G124" s="10">
        <v>416.58</v>
      </c>
      <c r="H124" s="10"/>
      <c r="I124" s="11">
        <v>0</v>
      </c>
      <c r="J124" s="7">
        <v>27.9</v>
      </c>
      <c r="K124" s="2">
        <v>455.25</v>
      </c>
      <c r="L124" s="2"/>
      <c r="M124" s="3">
        <v>0</v>
      </c>
    </row>
    <row r="125" spans="1:13" x14ac:dyDescent="0.25">
      <c r="A125" s="1" t="s">
        <v>584</v>
      </c>
      <c r="B125" s="9">
        <v>54.9</v>
      </c>
      <c r="C125" s="10">
        <v>0.65999999999999992</v>
      </c>
      <c r="D125" s="10">
        <v>7.5</v>
      </c>
      <c r="E125" s="11">
        <v>-0.91200000000000003</v>
      </c>
      <c r="F125" s="9">
        <v>94.850000000000009</v>
      </c>
      <c r="G125" s="10">
        <v>414.92</v>
      </c>
      <c r="H125" s="10">
        <v>701.82999999999993</v>
      </c>
      <c r="I125" s="11">
        <v>-0.40880270150891235</v>
      </c>
      <c r="J125" s="7">
        <v>149.75</v>
      </c>
      <c r="K125" s="2">
        <v>415.58</v>
      </c>
      <c r="L125" s="2">
        <v>709.32999999999993</v>
      </c>
      <c r="M125" s="3">
        <v>-0.41412318666911024</v>
      </c>
    </row>
    <row r="126" spans="1:13" x14ac:dyDescent="0.25">
      <c r="A126" s="4" t="s">
        <v>583</v>
      </c>
      <c r="B126" s="9">
        <v>24.95</v>
      </c>
      <c r="C126" s="10">
        <v>0.57999999999999996</v>
      </c>
      <c r="D126" s="10">
        <v>2.33</v>
      </c>
      <c r="E126" s="11">
        <v>-0.75107296137339052</v>
      </c>
      <c r="F126" s="9">
        <v>24.95</v>
      </c>
      <c r="G126" s="10">
        <v>379.5</v>
      </c>
      <c r="H126" s="10">
        <v>461</v>
      </c>
      <c r="I126" s="11">
        <v>-0.17678958785249457</v>
      </c>
      <c r="J126" s="7">
        <v>49.9</v>
      </c>
      <c r="K126" s="2">
        <v>380.08</v>
      </c>
      <c r="L126" s="2">
        <v>463.33</v>
      </c>
      <c r="M126" s="3">
        <v>-0.17967755163706214</v>
      </c>
    </row>
    <row r="127" spans="1:13" x14ac:dyDescent="0.25">
      <c r="A127" s="4" t="s">
        <v>672</v>
      </c>
      <c r="B127" s="9"/>
      <c r="C127" s="10"/>
      <c r="D127" s="10"/>
      <c r="E127" s="11">
        <v>0</v>
      </c>
      <c r="F127" s="9">
        <v>39.950000000000003</v>
      </c>
      <c r="G127" s="10">
        <v>8</v>
      </c>
      <c r="H127" s="10">
        <v>33.58</v>
      </c>
      <c r="I127" s="11">
        <v>-0.76176295413936868</v>
      </c>
      <c r="J127" s="7">
        <v>39.950000000000003</v>
      </c>
      <c r="K127" s="2">
        <v>8</v>
      </c>
      <c r="L127" s="2">
        <v>33.58</v>
      </c>
      <c r="M127" s="3">
        <v>-0.76176295413936868</v>
      </c>
    </row>
    <row r="128" spans="1:13" x14ac:dyDescent="0.25">
      <c r="A128" s="4" t="s">
        <v>782</v>
      </c>
      <c r="B128" s="9">
        <v>29.95</v>
      </c>
      <c r="C128" s="10">
        <v>0.08</v>
      </c>
      <c r="D128" s="10">
        <v>5.17</v>
      </c>
      <c r="E128" s="11">
        <v>-0.98452611218568664</v>
      </c>
      <c r="F128" s="9">
        <v>29.95</v>
      </c>
      <c r="G128" s="10">
        <v>27.42</v>
      </c>
      <c r="H128" s="10">
        <v>207.25</v>
      </c>
      <c r="I128" s="11">
        <v>-0.86769601930036178</v>
      </c>
      <c r="J128" s="7">
        <v>59.9</v>
      </c>
      <c r="K128" s="2">
        <v>27.5</v>
      </c>
      <c r="L128" s="2">
        <v>212.42</v>
      </c>
      <c r="M128" s="3">
        <v>-0.8705394972224838</v>
      </c>
    </row>
    <row r="129" spans="1:13" x14ac:dyDescent="0.25">
      <c r="A129" s="1" t="s">
        <v>558</v>
      </c>
      <c r="B129" s="9">
        <v>14.95</v>
      </c>
      <c r="C129" s="10">
        <v>0.5</v>
      </c>
      <c r="D129" s="10">
        <v>22.25</v>
      </c>
      <c r="E129" s="11">
        <v>-0.97752808988764039</v>
      </c>
      <c r="F129" s="9">
        <v>14.95</v>
      </c>
      <c r="G129" s="10">
        <v>403.5</v>
      </c>
      <c r="H129" s="10">
        <v>276.17</v>
      </c>
      <c r="I129" s="11">
        <v>0.46105659557518913</v>
      </c>
      <c r="J129" s="7">
        <v>29.9</v>
      </c>
      <c r="K129" s="2">
        <v>404</v>
      </c>
      <c r="L129" s="2">
        <v>298.42</v>
      </c>
      <c r="M129" s="3">
        <v>0.35379666242208963</v>
      </c>
    </row>
    <row r="130" spans="1:13" x14ac:dyDescent="0.25">
      <c r="A130" s="4" t="s">
        <v>557</v>
      </c>
      <c r="B130" s="9">
        <v>14.95</v>
      </c>
      <c r="C130" s="10">
        <v>0.5</v>
      </c>
      <c r="D130" s="10">
        <v>22.25</v>
      </c>
      <c r="E130" s="11">
        <v>-0.97752808988764039</v>
      </c>
      <c r="F130" s="9">
        <v>14.95</v>
      </c>
      <c r="G130" s="10">
        <v>403.5</v>
      </c>
      <c r="H130" s="10">
        <v>276.17</v>
      </c>
      <c r="I130" s="11">
        <v>0.46105659557518913</v>
      </c>
      <c r="J130" s="7">
        <v>29.9</v>
      </c>
      <c r="K130" s="2">
        <v>404</v>
      </c>
      <c r="L130" s="2">
        <v>298.42</v>
      </c>
      <c r="M130" s="3">
        <v>0.35379666242208963</v>
      </c>
    </row>
    <row r="131" spans="1:13" x14ac:dyDescent="0.25">
      <c r="A131" s="1" t="s">
        <v>104</v>
      </c>
      <c r="B131" s="9">
        <v>17.95</v>
      </c>
      <c r="C131" s="10">
        <v>0.17</v>
      </c>
      <c r="D131" s="10">
        <v>39.58</v>
      </c>
      <c r="E131" s="11">
        <v>-0.99570490146538648</v>
      </c>
      <c r="F131" s="9">
        <v>17.95</v>
      </c>
      <c r="G131" s="10">
        <v>390.58</v>
      </c>
      <c r="H131" s="10">
        <v>154.41999999999999</v>
      </c>
      <c r="I131" s="11">
        <v>1.5293355782929674</v>
      </c>
      <c r="J131" s="7">
        <v>35.9</v>
      </c>
      <c r="K131" s="2">
        <v>390.75</v>
      </c>
      <c r="L131" s="2">
        <v>194</v>
      </c>
      <c r="M131" s="3">
        <v>1.0141752577319587</v>
      </c>
    </row>
    <row r="132" spans="1:13" x14ac:dyDescent="0.25">
      <c r="A132" s="4" t="s">
        <v>169</v>
      </c>
      <c r="B132" s="9">
        <v>17.95</v>
      </c>
      <c r="C132" s="10">
        <v>0.17</v>
      </c>
      <c r="D132" s="10">
        <v>39.58</v>
      </c>
      <c r="E132" s="11">
        <v>-0.99570490146538648</v>
      </c>
      <c r="F132" s="9">
        <v>17.95</v>
      </c>
      <c r="G132" s="10">
        <v>390.58</v>
      </c>
      <c r="H132" s="10">
        <v>154.41999999999999</v>
      </c>
      <c r="I132" s="11">
        <v>1.5293355782929674</v>
      </c>
      <c r="J132" s="7">
        <v>35.9</v>
      </c>
      <c r="K132" s="2">
        <v>390.75</v>
      </c>
      <c r="L132" s="2">
        <v>194</v>
      </c>
      <c r="M132" s="3">
        <v>1.0141752577319587</v>
      </c>
    </row>
    <row r="133" spans="1:13" x14ac:dyDescent="0.25">
      <c r="A133" s="1" t="s">
        <v>178</v>
      </c>
      <c r="B133" s="9">
        <v>16.75</v>
      </c>
      <c r="C133" s="10">
        <v>0.08</v>
      </c>
      <c r="D133" s="10">
        <v>29.33</v>
      </c>
      <c r="E133" s="11">
        <v>-0.99727241732015004</v>
      </c>
      <c r="F133" s="9">
        <v>28.5</v>
      </c>
      <c r="G133" s="10">
        <v>383.5</v>
      </c>
      <c r="H133" s="10">
        <v>496.25</v>
      </c>
      <c r="I133" s="11">
        <v>-0.22720403022670024</v>
      </c>
      <c r="J133" s="7">
        <v>45.25</v>
      </c>
      <c r="K133" s="2">
        <v>383.58000000000004</v>
      </c>
      <c r="L133" s="2">
        <v>525.57999999999993</v>
      </c>
      <c r="M133" s="3">
        <v>-0.27017770843639388</v>
      </c>
    </row>
    <row r="134" spans="1:13" x14ac:dyDescent="0.25">
      <c r="A134" s="4" t="s">
        <v>177</v>
      </c>
      <c r="B134" s="9">
        <v>16.75</v>
      </c>
      <c r="C134" s="10">
        <v>0.08</v>
      </c>
      <c r="D134" s="10">
        <v>29.33</v>
      </c>
      <c r="E134" s="11">
        <v>-0.99727241732015004</v>
      </c>
      <c r="F134" s="9">
        <v>16.75</v>
      </c>
      <c r="G134" s="10">
        <v>176.33</v>
      </c>
      <c r="H134" s="10">
        <v>240.17</v>
      </c>
      <c r="I134" s="11">
        <v>-0.26581171670067028</v>
      </c>
      <c r="J134" s="7">
        <v>33.5</v>
      </c>
      <c r="K134" s="2">
        <v>176.41000000000003</v>
      </c>
      <c r="L134" s="2">
        <v>269.5</v>
      </c>
      <c r="M134" s="3">
        <v>-0.34541743970315392</v>
      </c>
    </row>
    <row r="135" spans="1:13" x14ac:dyDescent="0.25">
      <c r="A135" s="4" t="s">
        <v>573</v>
      </c>
      <c r="B135" s="9"/>
      <c r="C135" s="10"/>
      <c r="D135" s="10"/>
      <c r="E135" s="11">
        <v>0</v>
      </c>
      <c r="F135" s="9">
        <v>11.75</v>
      </c>
      <c r="G135" s="10">
        <v>207.17</v>
      </c>
      <c r="H135" s="10">
        <v>256.08</v>
      </c>
      <c r="I135" s="11">
        <v>-0.19099500156201188</v>
      </c>
      <c r="J135" s="7">
        <v>11.75</v>
      </c>
      <c r="K135" s="2">
        <v>207.17</v>
      </c>
      <c r="L135" s="2">
        <v>256.08</v>
      </c>
      <c r="M135" s="3">
        <v>-0.19099500156201188</v>
      </c>
    </row>
    <row r="136" spans="1:13" x14ac:dyDescent="0.25">
      <c r="A136" s="1" t="s">
        <v>585</v>
      </c>
      <c r="B136" s="9">
        <v>16.95</v>
      </c>
      <c r="C136" s="10">
        <v>0.08</v>
      </c>
      <c r="D136" s="10">
        <v>1.08</v>
      </c>
      <c r="E136" s="11">
        <v>-0.92592592592592582</v>
      </c>
      <c r="F136" s="9">
        <v>16.95</v>
      </c>
      <c r="G136" s="10">
        <v>379.25</v>
      </c>
      <c r="H136" s="10">
        <v>630.33000000000004</v>
      </c>
      <c r="I136" s="11">
        <v>-0.39833103295099398</v>
      </c>
      <c r="J136" s="7">
        <v>33.9</v>
      </c>
      <c r="K136" s="2">
        <v>379.33</v>
      </c>
      <c r="L136" s="2">
        <v>631.41000000000008</v>
      </c>
      <c r="M136" s="3">
        <v>-0.3992334616176495</v>
      </c>
    </row>
    <row r="137" spans="1:13" x14ac:dyDescent="0.25">
      <c r="A137" s="4" t="s">
        <v>849</v>
      </c>
      <c r="B137" s="9">
        <v>16.95</v>
      </c>
      <c r="C137" s="10">
        <v>0.08</v>
      </c>
      <c r="D137" s="10">
        <v>1.08</v>
      </c>
      <c r="E137" s="11">
        <v>-0.92592592592592582</v>
      </c>
      <c r="F137" s="9">
        <v>16.95</v>
      </c>
      <c r="G137" s="10">
        <v>379.25</v>
      </c>
      <c r="H137" s="10">
        <v>630.33000000000004</v>
      </c>
      <c r="I137" s="11">
        <v>-0.39833103295099398</v>
      </c>
      <c r="J137" s="7">
        <v>33.9</v>
      </c>
      <c r="K137" s="2">
        <v>379.33</v>
      </c>
      <c r="L137" s="2">
        <v>631.41000000000008</v>
      </c>
      <c r="M137" s="3">
        <v>-0.3992334616176495</v>
      </c>
    </row>
    <row r="138" spans="1:13" x14ac:dyDescent="0.25">
      <c r="A138" s="1" t="s">
        <v>591</v>
      </c>
      <c r="B138" s="9">
        <v>17.95</v>
      </c>
      <c r="C138" s="10">
        <v>5.42</v>
      </c>
      <c r="D138" s="10">
        <v>14.17</v>
      </c>
      <c r="E138" s="11">
        <v>-0.6175017642907551</v>
      </c>
      <c r="F138" s="9">
        <v>17.95</v>
      </c>
      <c r="G138" s="10">
        <v>354.42</v>
      </c>
      <c r="H138" s="10">
        <v>488</v>
      </c>
      <c r="I138" s="11">
        <v>-0.27372950819672126</v>
      </c>
      <c r="J138" s="7">
        <v>35.9</v>
      </c>
      <c r="K138" s="2">
        <v>359.84000000000003</v>
      </c>
      <c r="L138" s="2">
        <v>502.17</v>
      </c>
      <c r="M138" s="3">
        <v>-0.28342991417249136</v>
      </c>
    </row>
    <row r="139" spans="1:13" x14ac:dyDescent="0.25">
      <c r="A139" s="4" t="s">
        <v>590</v>
      </c>
      <c r="B139" s="9">
        <v>17.95</v>
      </c>
      <c r="C139" s="10">
        <v>5.42</v>
      </c>
      <c r="D139" s="10">
        <v>14.17</v>
      </c>
      <c r="E139" s="11">
        <v>-0.6175017642907551</v>
      </c>
      <c r="F139" s="9">
        <v>17.95</v>
      </c>
      <c r="G139" s="10">
        <v>354.42</v>
      </c>
      <c r="H139" s="10">
        <v>488</v>
      </c>
      <c r="I139" s="11">
        <v>-0.27372950819672126</v>
      </c>
      <c r="J139" s="7">
        <v>35.9</v>
      </c>
      <c r="K139" s="2">
        <v>359.84000000000003</v>
      </c>
      <c r="L139" s="2">
        <v>502.17</v>
      </c>
      <c r="M139" s="3">
        <v>-0.28342991417249136</v>
      </c>
    </row>
    <row r="140" spans="1:13" x14ac:dyDescent="0.25">
      <c r="A140" s="1" t="s">
        <v>651</v>
      </c>
      <c r="B140" s="9">
        <v>13.95</v>
      </c>
      <c r="C140" s="10">
        <v>43.42</v>
      </c>
      <c r="D140" s="10"/>
      <c r="E140" s="11">
        <v>0</v>
      </c>
      <c r="F140" s="9">
        <v>40.5</v>
      </c>
      <c r="G140" s="10">
        <v>307.33</v>
      </c>
      <c r="H140" s="10">
        <v>391.42</v>
      </c>
      <c r="I140" s="11">
        <v>-0.21483317152930365</v>
      </c>
      <c r="J140" s="7">
        <v>54.45</v>
      </c>
      <c r="K140" s="2">
        <v>350.75</v>
      </c>
      <c r="L140" s="2">
        <v>391.42</v>
      </c>
      <c r="M140" s="3">
        <v>-0.10390373511828729</v>
      </c>
    </row>
    <row r="141" spans="1:13" x14ac:dyDescent="0.25">
      <c r="A141" s="4" t="s">
        <v>650</v>
      </c>
      <c r="B141" s="9">
        <v>13.95</v>
      </c>
      <c r="C141" s="10">
        <v>43.42</v>
      </c>
      <c r="D141" s="10"/>
      <c r="E141" s="11">
        <v>0</v>
      </c>
      <c r="F141" s="9">
        <v>13.95</v>
      </c>
      <c r="G141" s="10">
        <v>296.92</v>
      </c>
      <c r="H141" s="10"/>
      <c r="I141" s="11">
        <v>0</v>
      </c>
      <c r="J141" s="7">
        <v>27.9</v>
      </c>
      <c r="K141" s="2">
        <v>340.34000000000003</v>
      </c>
      <c r="L141" s="2"/>
      <c r="M141" s="3">
        <v>0</v>
      </c>
    </row>
    <row r="142" spans="1:13" x14ac:dyDescent="0.25">
      <c r="A142" s="4" t="s">
        <v>662</v>
      </c>
      <c r="B142" s="9"/>
      <c r="C142" s="10"/>
      <c r="D142" s="10"/>
      <c r="E142" s="11">
        <v>0</v>
      </c>
      <c r="F142" s="9">
        <v>14.25</v>
      </c>
      <c r="G142" s="10">
        <v>10.33</v>
      </c>
      <c r="H142" s="10">
        <v>391.42</v>
      </c>
      <c r="I142" s="11">
        <v>-0.97360891114403969</v>
      </c>
      <c r="J142" s="7">
        <v>14.25</v>
      </c>
      <c r="K142" s="2">
        <v>10.33</v>
      </c>
      <c r="L142" s="2">
        <v>391.42</v>
      </c>
      <c r="M142" s="3">
        <v>-0.97360891114403969</v>
      </c>
    </row>
    <row r="143" spans="1:13" x14ac:dyDescent="0.25">
      <c r="A143" s="4" t="s">
        <v>726</v>
      </c>
      <c r="B143" s="9"/>
      <c r="C143" s="10"/>
      <c r="D143" s="10"/>
      <c r="E143" s="11">
        <v>0</v>
      </c>
      <c r="F143" s="9">
        <v>12.3</v>
      </c>
      <c r="G143" s="10">
        <v>0.08</v>
      </c>
      <c r="H143" s="10"/>
      <c r="I143" s="11">
        <v>0</v>
      </c>
      <c r="J143" s="7">
        <v>12.3</v>
      </c>
      <c r="K143" s="2">
        <v>0.08</v>
      </c>
      <c r="L143" s="2"/>
      <c r="M143" s="3">
        <v>0</v>
      </c>
    </row>
    <row r="144" spans="1:13" x14ac:dyDescent="0.25">
      <c r="A144" s="1" t="s">
        <v>600</v>
      </c>
      <c r="B144" s="9">
        <v>13.95</v>
      </c>
      <c r="C144" s="10">
        <v>2.5</v>
      </c>
      <c r="D144" s="10">
        <v>0.25</v>
      </c>
      <c r="E144" s="11">
        <v>9</v>
      </c>
      <c r="F144" s="9">
        <v>13.95</v>
      </c>
      <c r="G144" s="10">
        <v>301</v>
      </c>
      <c r="H144" s="10">
        <v>389</v>
      </c>
      <c r="I144" s="11">
        <v>-0.2262210796915167</v>
      </c>
      <c r="J144" s="7">
        <v>27.9</v>
      </c>
      <c r="K144" s="2">
        <v>303.5</v>
      </c>
      <c r="L144" s="2">
        <v>389.25</v>
      </c>
      <c r="M144" s="3">
        <v>-0.22029543994861914</v>
      </c>
    </row>
    <row r="145" spans="1:13" x14ac:dyDescent="0.25">
      <c r="A145" s="4" t="s">
        <v>599</v>
      </c>
      <c r="B145" s="9">
        <v>13.95</v>
      </c>
      <c r="C145" s="10">
        <v>2.5</v>
      </c>
      <c r="D145" s="10">
        <v>0.25</v>
      </c>
      <c r="E145" s="11">
        <v>9</v>
      </c>
      <c r="F145" s="9">
        <v>13.95</v>
      </c>
      <c r="G145" s="10">
        <v>301</v>
      </c>
      <c r="H145" s="10">
        <v>389</v>
      </c>
      <c r="I145" s="11">
        <v>-0.2262210796915167</v>
      </c>
      <c r="J145" s="7">
        <v>27.9</v>
      </c>
      <c r="K145" s="2">
        <v>303.5</v>
      </c>
      <c r="L145" s="2">
        <v>389.25</v>
      </c>
      <c r="M145" s="3">
        <v>-0.22029543994861914</v>
      </c>
    </row>
    <row r="146" spans="1:13" x14ac:dyDescent="0.25">
      <c r="A146" s="1" t="s">
        <v>594</v>
      </c>
      <c r="B146" s="9">
        <v>14.95</v>
      </c>
      <c r="C146" s="10">
        <v>0.83</v>
      </c>
      <c r="D146" s="10">
        <v>4</v>
      </c>
      <c r="E146" s="11">
        <v>-0.79249999999999998</v>
      </c>
      <c r="F146" s="9">
        <v>14.95</v>
      </c>
      <c r="G146" s="10">
        <v>297.25</v>
      </c>
      <c r="H146" s="10">
        <v>489.58</v>
      </c>
      <c r="I146" s="11">
        <v>-0.39284693002165116</v>
      </c>
      <c r="J146" s="7">
        <v>29.9</v>
      </c>
      <c r="K146" s="2">
        <v>298.08</v>
      </c>
      <c r="L146" s="2">
        <v>493.58</v>
      </c>
      <c r="M146" s="3">
        <v>-0.39608574091332716</v>
      </c>
    </row>
    <row r="147" spans="1:13" x14ac:dyDescent="0.25">
      <c r="A147" s="4" t="s">
        <v>593</v>
      </c>
      <c r="B147" s="9">
        <v>14.95</v>
      </c>
      <c r="C147" s="10">
        <v>0.83</v>
      </c>
      <c r="D147" s="10">
        <v>4</v>
      </c>
      <c r="E147" s="11">
        <v>-0.79249999999999998</v>
      </c>
      <c r="F147" s="9">
        <v>14.95</v>
      </c>
      <c r="G147" s="10">
        <v>297.25</v>
      </c>
      <c r="H147" s="10">
        <v>489.58</v>
      </c>
      <c r="I147" s="11">
        <v>-0.39284693002165116</v>
      </c>
      <c r="J147" s="7">
        <v>29.9</v>
      </c>
      <c r="K147" s="2">
        <v>298.08</v>
      </c>
      <c r="L147" s="2">
        <v>493.58</v>
      </c>
      <c r="M147" s="3">
        <v>-0.39608574091332716</v>
      </c>
    </row>
    <row r="148" spans="1:13" x14ac:dyDescent="0.25">
      <c r="A148" s="1" t="s">
        <v>609</v>
      </c>
      <c r="B148" s="9">
        <v>16.95</v>
      </c>
      <c r="C148" s="10">
        <v>0.67</v>
      </c>
      <c r="D148" s="10"/>
      <c r="E148" s="11">
        <v>0</v>
      </c>
      <c r="F148" s="9">
        <v>16.95</v>
      </c>
      <c r="G148" s="10">
        <v>249.25</v>
      </c>
      <c r="H148" s="10"/>
      <c r="I148" s="11">
        <v>0</v>
      </c>
      <c r="J148" s="7">
        <v>33.9</v>
      </c>
      <c r="K148" s="2">
        <v>249.92</v>
      </c>
      <c r="L148" s="2"/>
      <c r="M148" s="3">
        <v>0</v>
      </c>
    </row>
    <row r="149" spans="1:13" x14ac:dyDescent="0.25">
      <c r="A149" s="4" t="s">
        <v>608</v>
      </c>
      <c r="B149" s="9">
        <v>16.95</v>
      </c>
      <c r="C149" s="10">
        <v>0.67</v>
      </c>
      <c r="D149" s="10"/>
      <c r="E149" s="11">
        <v>0</v>
      </c>
      <c r="F149" s="9">
        <v>16.95</v>
      </c>
      <c r="G149" s="10">
        <v>249.25</v>
      </c>
      <c r="H149" s="10"/>
      <c r="I149" s="11">
        <v>0</v>
      </c>
      <c r="J149" s="7">
        <v>33.9</v>
      </c>
      <c r="K149" s="2">
        <v>249.92</v>
      </c>
      <c r="L149" s="2"/>
      <c r="M149" s="3">
        <v>0</v>
      </c>
    </row>
    <row r="150" spans="1:13" x14ac:dyDescent="0.25">
      <c r="A150" s="1" t="s">
        <v>604</v>
      </c>
      <c r="B150" s="9">
        <v>15.95</v>
      </c>
      <c r="C150" s="10">
        <v>11.92</v>
      </c>
      <c r="D150" s="10">
        <v>10.92</v>
      </c>
      <c r="E150" s="11">
        <v>9.1575091575091569E-2</v>
      </c>
      <c r="F150" s="9">
        <v>15.95</v>
      </c>
      <c r="G150" s="10">
        <v>247.92</v>
      </c>
      <c r="H150" s="10">
        <v>304</v>
      </c>
      <c r="I150" s="11">
        <v>-0.18447368421052635</v>
      </c>
      <c r="J150" s="7">
        <v>31.9</v>
      </c>
      <c r="K150" s="2">
        <v>259.83999999999997</v>
      </c>
      <c r="L150" s="2">
        <v>314.92</v>
      </c>
      <c r="M150" s="3">
        <v>-0.17490156230153703</v>
      </c>
    </row>
    <row r="151" spans="1:13" x14ac:dyDescent="0.25">
      <c r="A151" s="4" t="s">
        <v>603</v>
      </c>
      <c r="B151" s="9">
        <v>15.95</v>
      </c>
      <c r="C151" s="10">
        <v>11.92</v>
      </c>
      <c r="D151" s="10">
        <v>10.92</v>
      </c>
      <c r="E151" s="11">
        <v>9.1575091575091569E-2</v>
      </c>
      <c r="F151" s="9">
        <v>15.95</v>
      </c>
      <c r="G151" s="10">
        <v>247.92</v>
      </c>
      <c r="H151" s="10">
        <v>304</v>
      </c>
      <c r="I151" s="11">
        <v>-0.18447368421052635</v>
      </c>
      <c r="J151" s="7">
        <v>31.9</v>
      </c>
      <c r="K151" s="2">
        <v>259.83999999999997</v>
      </c>
      <c r="L151" s="2">
        <v>314.92</v>
      </c>
      <c r="M151" s="3">
        <v>-0.17490156230153703</v>
      </c>
    </row>
    <row r="152" spans="1:13" x14ac:dyDescent="0.25">
      <c r="A152" s="1" t="s">
        <v>611</v>
      </c>
      <c r="B152" s="9">
        <v>27.95</v>
      </c>
      <c r="C152" s="10">
        <v>2.08</v>
      </c>
      <c r="D152" s="10"/>
      <c r="E152" s="11">
        <v>0</v>
      </c>
      <c r="F152" s="9">
        <v>27.95</v>
      </c>
      <c r="G152" s="10">
        <v>236.58</v>
      </c>
      <c r="H152" s="10"/>
      <c r="I152" s="11">
        <v>0</v>
      </c>
      <c r="J152" s="7">
        <v>55.9</v>
      </c>
      <c r="K152" s="2">
        <v>238.66000000000003</v>
      </c>
      <c r="L152" s="2"/>
      <c r="M152" s="3">
        <v>0</v>
      </c>
    </row>
    <row r="153" spans="1:13" x14ac:dyDescent="0.25">
      <c r="A153" s="4" t="s">
        <v>610</v>
      </c>
      <c r="B153" s="9">
        <v>27.95</v>
      </c>
      <c r="C153" s="10">
        <v>2.08</v>
      </c>
      <c r="D153" s="10"/>
      <c r="E153" s="11">
        <v>0</v>
      </c>
      <c r="F153" s="9">
        <v>27.95</v>
      </c>
      <c r="G153" s="10">
        <v>236.58</v>
      </c>
      <c r="H153" s="10"/>
      <c r="I153" s="11">
        <v>0</v>
      </c>
      <c r="J153" s="7">
        <v>55.9</v>
      </c>
      <c r="K153" s="2">
        <v>238.66000000000003</v>
      </c>
      <c r="L153" s="2"/>
      <c r="M153" s="3">
        <v>0</v>
      </c>
    </row>
    <row r="154" spans="1:13" x14ac:dyDescent="0.25">
      <c r="A154" s="1" t="s">
        <v>69</v>
      </c>
      <c r="B154" s="9">
        <v>24.75</v>
      </c>
      <c r="C154" s="10">
        <v>0.33</v>
      </c>
      <c r="D154" s="10">
        <v>21.42</v>
      </c>
      <c r="E154" s="11">
        <v>-0.98459383753501406</v>
      </c>
      <c r="F154" s="9">
        <v>24.75</v>
      </c>
      <c r="G154" s="10">
        <v>225.58</v>
      </c>
      <c r="H154" s="10">
        <v>144.91999999999999</v>
      </c>
      <c r="I154" s="11">
        <v>0.55658294231300054</v>
      </c>
      <c r="J154" s="7">
        <v>49.5</v>
      </c>
      <c r="K154" s="2">
        <v>225.91000000000003</v>
      </c>
      <c r="L154" s="2">
        <v>166.33999999999997</v>
      </c>
      <c r="M154" s="3">
        <v>0.35812191896116424</v>
      </c>
    </row>
    <row r="155" spans="1:13" x14ac:dyDescent="0.25">
      <c r="A155" s="4" t="s">
        <v>157</v>
      </c>
      <c r="B155" s="9">
        <v>24.75</v>
      </c>
      <c r="C155" s="10">
        <v>0.33</v>
      </c>
      <c r="D155" s="10">
        <v>21.42</v>
      </c>
      <c r="E155" s="11">
        <v>-0.98459383753501406</v>
      </c>
      <c r="F155" s="9">
        <v>24.75</v>
      </c>
      <c r="G155" s="10">
        <v>225.58</v>
      </c>
      <c r="H155" s="10">
        <v>144.91999999999999</v>
      </c>
      <c r="I155" s="11">
        <v>0.55658294231300054</v>
      </c>
      <c r="J155" s="7">
        <v>49.5</v>
      </c>
      <c r="K155" s="2">
        <v>225.91000000000003</v>
      </c>
      <c r="L155" s="2">
        <v>166.33999999999997</v>
      </c>
      <c r="M155" s="3">
        <v>0.35812191896116424</v>
      </c>
    </row>
    <row r="156" spans="1:13" x14ac:dyDescent="0.25">
      <c r="A156" s="1" t="s">
        <v>607</v>
      </c>
      <c r="B156" s="9">
        <v>18.95</v>
      </c>
      <c r="C156" s="10">
        <v>0.83</v>
      </c>
      <c r="D156" s="10">
        <v>2.5</v>
      </c>
      <c r="E156" s="11">
        <v>-0.66799999999999993</v>
      </c>
      <c r="F156" s="9">
        <v>18.95</v>
      </c>
      <c r="G156" s="10">
        <v>221.33</v>
      </c>
      <c r="H156" s="10">
        <v>338.33</v>
      </c>
      <c r="I156" s="11">
        <v>-0.34581621493807813</v>
      </c>
      <c r="J156" s="7">
        <v>37.9</v>
      </c>
      <c r="K156" s="2">
        <v>222.16000000000003</v>
      </c>
      <c r="L156" s="2">
        <v>340.83</v>
      </c>
      <c r="M156" s="3">
        <v>-0.34817944429774361</v>
      </c>
    </row>
    <row r="157" spans="1:13" x14ac:dyDescent="0.25">
      <c r="A157" s="4" t="s">
        <v>606</v>
      </c>
      <c r="B157" s="9">
        <v>18.95</v>
      </c>
      <c r="C157" s="10">
        <v>0.83</v>
      </c>
      <c r="D157" s="10">
        <v>2.5</v>
      </c>
      <c r="E157" s="11">
        <v>-0.66799999999999993</v>
      </c>
      <c r="F157" s="9">
        <v>18.95</v>
      </c>
      <c r="G157" s="10">
        <v>221.33</v>
      </c>
      <c r="H157" s="10">
        <v>338.33</v>
      </c>
      <c r="I157" s="11">
        <v>-0.34581621493807813</v>
      </c>
      <c r="J157" s="7">
        <v>37.9</v>
      </c>
      <c r="K157" s="2">
        <v>222.16000000000003</v>
      </c>
      <c r="L157" s="2">
        <v>340.83</v>
      </c>
      <c r="M157" s="3">
        <v>-0.34817944429774361</v>
      </c>
    </row>
    <row r="158" spans="1:13" x14ac:dyDescent="0.25">
      <c r="A158" s="1" t="s">
        <v>658</v>
      </c>
      <c r="B158" s="9">
        <v>14.95</v>
      </c>
      <c r="C158" s="10">
        <v>12.42</v>
      </c>
      <c r="D158" s="10"/>
      <c r="E158" s="11">
        <v>0</v>
      </c>
      <c r="F158" s="9">
        <v>14.95</v>
      </c>
      <c r="G158" s="10">
        <v>131.33000000000001</v>
      </c>
      <c r="H158" s="10"/>
      <c r="I158" s="11">
        <v>0</v>
      </c>
      <c r="J158" s="7">
        <v>29.9</v>
      </c>
      <c r="K158" s="2">
        <v>143.75</v>
      </c>
      <c r="L158" s="2"/>
      <c r="M158" s="3">
        <v>0</v>
      </c>
    </row>
    <row r="159" spans="1:13" x14ac:dyDescent="0.25">
      <c r="A159" s="4" t="s">
        <v>657</v>
      </c>
      <c r="B159" s="9">
        <v>14.95</v>
      </c>
      <c r="C159" s="10">
        <v>12.42</v>
      </c>
      <c r="D159" s="10"/>
      <c r="E159" s="11">
        <v>0</v>
      </c>
      <c r="F159" s="9">
        <v>14.95</v>
      </c>
      <c r="G159" s="10">
        <v>131.33000000000001</v>
      </c>
      <c r="H159" s="10"/>
      <c r="I159" s="11">
        <v>0</v>
      </c>
      <c r="J159" s="7">
        <v>29.9</v>
      </c>
      <c r="K159" s="2">
        <v>143.75</v>
      </c>
      <c r="L159" s="2"/>
      <c r="M159" s="3">
        <v>0</v>
      </c>
    </row>
    <row r="160" spans="1:13" x14ac:dyDescent="0.25">
      <c r="A160" s="1" t="s">
        <v>626</v>
      </c>
      <c r="B160" s="9">
        <v>15.95</v>
      </c>
      <c r="C160" s="10">
        <v>1.25</v>
      </c>
      <c r="D160" s="10">
        <v>6.08</v>
      </c>
      <c r="E160" s="11">
        <v>-0.79440789473684215</v>
      </c>
      <c r="F160" s="9">
        <v>15.95</v>
      </c>
      <c r="G160" s="10">
        <v>128.75</v>
      </c>
      <c r="H160" s="10">
        <v>243.25</v>
      </c>
      <c r="I160" s="11">
        <v>-0.47070914696813976</v>
      </c>
      <c r="J160" s="7">
        <v>31.9</v>
      </c>
      <c r="K160" s="2">
        <v>130</v>
      </c>
      <c r="L160" s="2">
        <v>249.33</v>
      </c>
      <c r="M160" s="3">
        <v>-0.47860265511571015</v>
      </c>
    </row>
    <row r="161" spans="1:13" x14ac:dyDescent="0.25">
      <c r="A161" s="4" t="s">
        <v>625</v>
      </c>
      <c r="B161" s="9">
        <v>15.95</v>
      </c>
      <c r="C161" s="10">
        <v>1.25</v>
      </c>
      <c r="D161" s="10">
        <v>6.08</v>
      </c>
      <c r="E161" s="11">
        <v>-0.79440789473684215</v>
      </c>
      <c r="F161" s="9">
        <v>15.95</v>
      </c>
      <c r="G161" s="10">
        <v>128.75</v>
      </c>
      <c r="H161" s="10">
        <v>243.25</v>
      </c>
      <c r="I161" s="11">
        <v>-0.47070914696813976</v>
      </c>
      <c r="J161" s="7">
        <v>31.9</v>
      </c>
      <c r="K161" s="2">
        <v>130</v>
      </c>
      <c r="L161" s="2">
        <v>249.33</v>
      </c>
      <c r="M161" s="3">
        <v>-0.47860265511571015</v>
      </c>
    </row>
    <row r="162" spans="1:13" x14ac:dyDescent="0.25">
      <c r="A162" s="1" t="s">
        <v>633</v>
      </c>
      <c r="B162" s="9">
        <v>16.95</v>
      </c>
      <c r="C162" s="10">
        <v>3.08</v>
      </c>
      <c r="D162" s="10">
        <v>0.33</v>
      </c>
      <c r="E162" s="11">
        <v>8.3333333333333321</v>
      </c>
      <c r="F162" s="9">
        <v>16.95</v>
      </c>
      <c r="G162" s="10">
        <v>122.42</v>
      </c>
      <c r="H162" s="10">
        <v>298.17</v>
      </c>
      <c r="I162" s="11">
        <v>-0.58942884931414963</v>
      </c>
      <c r="J162" s="7">
        <v>33.9</v>
      </c>
      <c r="K162" s="2">
        <v>125.5</v>
      </c>
      <c r="L162" s="2">
        <v>298.5</v>
      </c>
      <c r="M162" s="3">
        <v>-0.5795644891122278</v>
      </c>
    </row>
    <row r="163" spans="1:13" x14ac:dyDescent="0.25">
      <c r="A163" s="4" t="s">
        <v>632</v>
      </c>
      <c r="B163" s="9">
        <v>16.95</v>
      </c>
      <c r="C163" s="10">
        <v>3.08</v>
      </c>
      <c r="D163" s="10">
        <v>0.33</v>
      </c>
      <c r="E163" s="11">
        <v>8.3333333333333321</v>
      </c>
      <c r="F163" s="9">
        <v>16.95</v>
      </c>
      <c r="G163" s="10">
        <v>122.42</v>
      </c>
      <c r="H163" s="10">
        <v>298.17</v>
      </c>
      <c r="I163" s="11">
        <v>-0.58942884931414963</v>
      </c>
      <c r="J163" s="7">
        <v>33.9</v>
      </c>
      <c r="K163" s="2">
        <v>125.5</v>
      </c>
      <c r="L163" s="2">
        <v>298.5</v>
      </c>
      <c r="M163" s="3">
        <v>-0.5795644891122278</v>
      </c>
    </row>
    <row r="164" spans="1:13" x14ac:dyDescent="0.25">
      <c r="A164" s="1" t="s">
        <v>623</v>
      </c>
      <c r="B164" s="9">
        <v>15.95</v>
      </c>
      <c r="C164" s="10">
        <v>2.25</v>
      </c>
      <c r="D164" s="10">
        <v>3.75</v>
      </c>
      <c r="E164" s="11">
        <v>-0.4</v>
      </c>
      <c r="F164" s="9">
        <v>15.95</v>
      </c>
      <c r="G164" s="10">
        <v>120.33</v>
      </c>
      <c r="H164" s="10">
        <v>324.67</v>
      </c>
      <c r="I164" s="11">
        <v>-0.62937752179135742</v>
      </c>
      <c r="J164" s="7">
        <v>31.9</v>
      </c>
      <c r="K164" s="2">
        <v>122.58</v>
      </c>
      <c r="L164" s="2">
        <v>328.42</v>
      </c>
      <c r="M164" s="3">
        <v>-0.62675841909749719</v>
      </c>
    </row>
    <row r="165" spans="1:13" x14ac:dyDescent="0.25">
      <c r="A165" s="4" t="s">
        <v>622</v>
      </c>
      <c r="B165" s="9">
        <v>15.95</v>
      </c>
      <c r="C165" s="10">
        <v>2.25</v>
      </c>
      <c r="D165" s="10">
        <v>3.75</v>
      </c>
      <c r="E165" s="11">
        <v>-0.4</v>
      </c>
      <c r="F165" s="9">
        <v>15.95</v>
      </c>
      <c r="G165" s="10">
        <v>120.33</v>
      </c>
      <c r="H165" s="10">
        <v>324.67</v>
      </c>
      <c r="I165" s="11">
        <v>-0.62937752179135742</v>
      </c>
      <c r="J165" s="7">
        <v>31.9</v>
      </c>
      <c r="K165" s="2">
        <v>122.58</v>
      </c>
      <c r="L165" s="2">
        <v>328.42</v>
      </c>
      <c r="M165" s="3">
        <v>-0.62675841909749719</v>
      </c>
    </row>
    <row r="166" spans="1:13" x14ac:dyDescent="0.25">
      <c r="A166" s="1" t="s">
        <v>645</v>
      </c>
      <c r="B166" s="9">
        <v>14.95</v>
      </c>
      <c r="C166" s="10">
        <v>2.83</v>
      </c>
      <c r="D166" s="10">
        <v>2</v>
      </c>
      <c r="E166" s="11">
        <v>0.41500000000000004</v>
      </c>
      <c r="F166" s="9">
        <v>14.95</v>
      </c>
      <c r="G166" s="10">
        <v>89.33</v>
      </c>
      <c r="H166" s="10">
        <v>16.25</v>
      </c>
      <c r="I166" s="11">
        <v>4.4972307692307689</v>
      </c>
      <c r="J166" s="7">
        <v>29.9</v>
      </c>
      <c r="K166" s="2">
        <v>92.16</v>
      </c>
      <c r="L166" s="2">
        <v>18.25</v>
      </c>
      <c r="M166" s="3">
        <v>4.04986301369863</v>
      </c>
    </row>
    <row r="167" spans="1:13" x14ac:dyDescent="0.25">
      <c r="A167" s="4" t="s">
        <v>644</v>
      </c>
      <c r="B167" s="9">
        <v>14.95</v>
      </c>
      <c r="C167" s="10">
        <v>2.83</v>
      </c>
      <c r="D167" s="10">
        <v>2</v>
      </c>
      <c r="E167" s="11">
        <v>0.41500000000000004</v>
      </c>
      <c r="F167" s="9">
        <v>14.95</v>
      </c>
      <c r="G167" s="10">
        <v>89.33</v>
      </c>
      <c r="H167" s="10">
        <v>16.25</v>
      </c>
      <c r="I167" s="11">
        <v>4.4972307692307689</v>
      </c>
      <c r="J167" s="7">
        <v>29.9</v>
      </c>
      <c r="K167" s="2">
        <v>92.16</v>
      </c>
      <c r="L167" s="2">
        <v>18.25</v>
      </c>
      <c r="M167" s="3">
        <v>4.04986301369863</v>
      </c>
    </row>
    <row r="168" spans="1:13" x14ac:dyDescent="0.25">
      <c r="A168" s="1" t="s">
        <v>180</v>
      </c>
      <c r="B168" s="9"/>
      <c r="C168" s="10"/>
      <c r="D168" s="10"/>
      <c r="E168" s="11">
        <v>0</v>
      </c>
      <c r="F168" s="9">
        <v>15.75</v>
      </c>
      <c r="G168" s="10">
        <v>65.83</v>
      </c>
      <c r="H168" s="10">
        <v>380.08</v>
      </c>
      <c r="I168" s="11">
        <v>-0.82679962113239325</v>
      </c>
      <c r="J168" s="7">
        <v>15.75</v>
      </c>
      <c r="K168" s="2">
        <v>65.83</v>
      </c>
      <c r="L168" s="2">
        <v>380.08</v>
      </c>
      <c r="M168" s="3">
        <v>-0.82679962113239325</v>
      </c>
    </row>
    <row r="169" spans="1:13" x14ac:dyDescent="0.25">
      <c r="A169" s="4" t="s">
        <v>179</v>
      </c>
      <c r="B169" s="9"/>
      <c r="C169" s="10"/>
      <c r="D169" s="10"/>
      <c r="E169" s="11">
        <v>0</v>
      </c>
      <c r="F169" s="9">
        <v>15.75</v>
      </c>
      <c r="G169" s="10">
        <v>65.83</v>
      </c>
      <c r="H169" s="10">
        <v>380.08</v>
      </c>
      <c r="I169" s="11">
        <v>-0.82679962113239325</v>
      </c>
      <c r="J169" s="7">
        <v>15.75</v>
      </c>
      <c r="K169" s="2">
        <v>65.83</v>
      </c>
      <c r="L169" s="2">
        <v>380.08</v>
      </c>
      <c r="M169" s="3">
        <v>-0.82679962113239325</v>
      </c>
    </row>
    <row r="170" spans="1:13" x14ac:dyDescent="0.25">
      <c r="A170" s="1" t="s">
        <v>655</v>
      </c>
      <c r="B170" s="9">
        <v>18.95</v>
      </c>
      <c r="C170" s="10">
        <v>1.75</v>
      </c>
      <c r="D170" s="10">
        <v>0.75</v>
      </c>
      <c r="E170" s="11">
        <v>1.3333333333333333</v>
      </c>
      <c r="F170" s="9">
        <v>18.95</v>
      </c>
      <c r="G170" s="10">
        <v>54</v>
      </c>
      <c r="H170" s="10">
        <v>6.17</v>
      </c>
      <c r="I170" s="11">
        <v>7.7520259319286868</v>
      </c>
      <c r="J170" s="7">
        <v>37.9</v>
      </c>
      <c r="K170" s="2">
        <v>55.75</v>
      </c>
      <c r="L170" s="2">
        <v>6.92</v>
      </c>
      <c r="M170" s="3">
        <v>7.0563583815028901</v>
      </c>
    </row>
    <row r="171" spans="1:13" x14ac:dyDescent="0.25">
      <c r="A171" s="4" t="s">
        <v>654</v>
      </c>
      <c r="B171" s="9">
        <v>18.95</v>
      </c>
      <c r="C171" s="10">
        <v>1.75</v>
      </c>
      <c r="D171" s="10">
        <v>0.75</v>
      </c>
      <c r="E171" s="11">
        <v>1.3333333333333333</v>
      </c>
      <c r="F171" s="9">
        <v>18.95</v>
      </c>
      <c r="G171" s="10">
        <v>54</v>
      </c>
      <c r="H171" s="10">
        <v>6.17</v>
      </c>
      <c r="I171" s="11">
        <v>7.7520259319286868</v>
      </c>
      <c r="J171" s="7">
        <v>37.9</v>
      </c>
      <c r="K171" s="2">
        <v>55.75</v>
      </c>
      <c r="L171" s="2">
        <v>6.92</v>
      </c>
      <c r="M171" s="3">
        <v>7.0563583815028901</v>
      </c>
    </row>
    <row r="172" spans="1:13" x14ac:dyDescent="0.25">
      <c r="A172" s="1" t="s">
        <v>631</v>
      </c>
      <c r="B172" s="9"/>
      <c r="C172" s="10"/>
      <c r="D172" s="10"/>
      <c r="E172" s="11">
        <v>0</v>
      </c>
      <c r="F172" s="9">
        <v>14.75</v>
      </c>
      <c r="G172" s="10">
        <v>50.42</v>
      </c>
      <c r="H172" s="10">
        <v>215.83</v>
      </c>
      <c r="I172" s="11">
        <v>-0.76639021452068767</v>
      </c>
      <c r="J172" s="7">
        <v>14.75</v>
      </c>
      <c r="K172" s="2">
        <v>50.42</v>
      </c>
      <c r="L172" s="2">
        <v>215.83</v>
      </c>
      <c r="M172" s="3">
        <v>-0.76639021452068767</v>
      </c>
    </row>
    <row r="173" spans="1:13" x14ac:dyDescent="0.25">
      <c r="A173" s="4" t="s">
        <v>630</v>
      </c>
      <c r="B173" s="9"/>
      <c r="C173" s="10"/>
      <c r="D173" s="10"/>
      <c r="E173" s="11">
        <v>0</v>
      </c>
      <c r="F173" s="9">
        <v>14.75</v>
      </c>
      <c r="G173" s="10">
        <v>50.42</v>
      </c>
      <c r="H173" s="10">
        <v>215.83</v>
      </c>
      <c r="I173" s="11">
        <v>-0.76639021452068767</v>
      </c>
      <c r="J173" s="7">
        <v>14.75</v>
      </c>
      <c r="K173" s="2">
        <v>50.42</v>
      </c>
      <c r="L173" s="2">
        <v>215.83</v>
      </c>
      <c r="M173" s="3">
        <v>-0.76639021452068767</v>
      </c>
    </row>
    <row r="174" spans="1:13" x14ac:dyDescent="0.25">
      <c r="A174" s="1" t="s">
        <v>675</v>
      </c>
      <c r="B174" s="9">
        <v>15.95</v>
      </c>
      <c r="C174" s="10">
        <v>5.17</v>
      </c>
      <c r="D174" s="10"/>
      <c r="E174" s="11">
        <v>0</v>
      </c>
      <c r="F174" s="9">
        <v>15.95</v>
      </c>
      <c r="G174" s="10">
        <v>49.08</v>
      </c>
      <c r="H174" s="10"/>
      <c r="I174" s="11">
        <v>0</v>
      </c>
      <c r="J174" s="7">
        <v>31.9</v>
      </c>
      <c r="K174" s="2">
        <v>54.25</v>
      </c>
      <c r="L174" s="2"/>
      <c r="M174" s="3">
        <v>0</v>
      </c>
    </row>
    <row r="175" spans="1:13" x14ac:dyDescent="0.25">
      <c r="A175" s="4" t="s">
        <v>674</v>
      </c>
      <c r="B175" s="9">
        <v>15.95</v>
      </c>
      <c r="C175" s="10">
        <v>5.17</v>
      </c>
      <c r="D175" s="10"/>
      <c r="E175" s="11">
        <v>0</v>
      </c>
      <c r="F175" s="9">
        <v>15.95</v>
      </c>
      <c r="G175" s="10">
        <v>49.08</v>
      </c>
      <c r="H175" s="10"/>
      <c r="I175" s="11">
        <v>0</v>
      </c>
      <c r="J175" s="7">
        <v>31.9</v>
      </c>
      <c r="K175" s="2">
        <v>54.25</v>
      </c>
      <c r="L175" s="2"/>
      <c r="M175" s="3">
        <v>0</v>
      </c>
    </row>
    <row r="176" spans="1:13" x14ac:dyDescent="0.25">
      <c r="A176" s="1" t="s">
        <v>647</v>
      </c>
      <c r="B176" s="9">
        <v>16.95</v>
      </c>
      <c r="C176" s="10">
        <v>1.08</v>
      </c>
      <c r="D176" s="10">
        <v>2.17</v>
      </c>
      <c r="E176" s="11">
        <v>-0.50230414746543772</v>
      </c>
      <c r="F176" s="9">
        <v>16.95</v>
      </c>
      <c r="G176" s="10">
        <v>47.42</v>
      </c>
      <c r="H176" s="10">
        <v>197.25</v>
      </c>
      <c r="I176" s="11">
        <v>-0.75959442332065896</v>
      </c>
      <c r="J176" s="7">
        <v>33.9</v>
      </c>
      <c r="K176" s="2">
        <v>48.5</v>
      </c>
      <c r="L176" s="2">
        <v>199.42</v>
      </c>
      <c r="M176" s="3">
        <v>-0.75679470464346599</v>
      </c>
    </row>
    <row r="177" spans="1:13" x14ac:dyDescent="0.25">
      <c r="A177" s="4" t="s">
        <v>646</v>
      </c>
      <c r="B177" s="9">
        <v>16.95</v>
      </c>
      <c r="C177" s="10">
        <v>1.08</v>
      </c>
      <c r="D177" s="10">
        <v>2.17</v>
      </c>
      <c r="E177" s="11">
        <v>-0.50230414746543772</v>
      </c>
      <c r="F177" s="9">
        <v>16.95</v>
      </c>
      <c r="G177" s="10">
        <v>47.42</v>
      </c>
      <c r="H177" s="10">
        <v>197.25</v>
      </c>
      <c r="I177" s="11">
        <v>-0.75959442332065896</v>
      </c>
      <c r="J177" s="7">
        <v>33.9</v>
      </c>
      <c r="K177" s="2">
        <v>48.5</v>
      </c>
      <c r="L177" s="2">
        <v>199.42</v>
      </c>
      <c r="M177" s="3">
        <v>-0.75679470464346599</v>
      </c>
    </row>
    <row r="178" spans="1:13" x14ac:dyDescent="0.25">
      <c r="A178" s="1" t="s">
        <v>30</v>
      </c>
      <c r="B178" s="9">
        <v>33.25</v>
      </c>
      <c r="C178" s="10">
        <v>0.08</v>
      </c>
      <c r="D178" s="10">
        <v>5</v>
      </c>
      <c r="E178" s="11">
        <v>-0.98399999999999999</v>
      </c>
      <c r="F178" s="9">
        <v>33.25</v>
      </c>
      <c r="G178" s="10">
        <v>31.92</v>
      </c>
      <c r="H178" s="10">
        <v>253.75</v>
      </c>
      <c r="I178" s="11">
        <v>-0.87420689655172412</v>
      </c>
      <c r="J178" s="7">
        <v>66.5</v>
      </c>
      <c r="K178" s="2">
        <v>32</v>
      </c>
      <c r="L178" s="2">
        <v>258.75</v>
      </c>
      <c r="M178" s="3">
        <v>-0.8763285024154589</v>
      </c>
    </row>
    <row r="179" spans="1:13" x14ac:dyDescent="0.25">
      <c r="A179" s="4" t="s">
        <v>168</v>
      </c>
      <c r="B179" s="9">
        <v>33.25</v>
      </c>
      <c r="C179" s="10">
        <v>0.08</v>
      </c>
      <c r="D179" s="10">
        <v>5</v>
      </c>
      <c r="E179" s="11">
        <v>-0.98399999999999999</v>
      </c>
      <c r="F179" s="9">
        <v>33.25</v>
      </c>
      <c r="G179" s="10">
        <v>31.92</v>
      </c>
      <c r="H179" s="10">
        <v>253.75</v>
      </c>
      <c r="I179" s="11">
        <v>-0.87420689655172412</v>
      </c>
      <c r="J179" s="7">
        <v>66.5</v>
      </c>
      <c r="K179" s="2">
        <v>32</v>
      </c>
      <c r="L179" s="2">
        <v>258.75</v>
      </c>
      <c r="M179" s="3">
        <v>-0.8763285024154589</v>
      </c>
    </row>
    <row r="180" spans="1:13" x14ac:dyDescent="0.25">
      <c r="A180" s="1" t="s">
        <v>189</v>
      </c>
      <c r="B180" s="9"/>
      <c r="C180" s="10"/>
      <c r="D180" s="10"/>
      <c r="E180" s="11">
        <v>0</v>
      </c>
      <c r="F180" s="9">
        <v>20.75</v>
      </c>
      <c r="G180" s="10">
        <v>7.58</v>
      </c>
      <c r="H180" s="10">
        <v>423.58</v>
      </c>
      <c r="I180" s="11">
        <v>-0.98210491524623456</v>
      </c>
      <c r="J180" s="7">
        <v>20.75</v>
      </c>
      <c r="K180" s="2">
        <v>7.58</v>
      </c>
      <c r="L180" s="2">
        <v>423.58</v>
      </c>
      <c r="M180" s="3">
        <v>-0.98210491524623456</v>
      </c>
    </row>
    <row r="181" spans="1:13" x14ac:dyDescent="0.25">
      <c r="A181" s="4" t="s">
        <v>188</v>
      </c>
      <c r="B181" s="9"/>
      <c r="C181" s="10"/>
      <c r="D181" s="10"/>
      <c r="E181" s="11">
        <v>0</v>
      </c>
      <c r="F181" s="9">
        <v>20.75</v>
      </c>
      <c r="G181" s="10">
        <v>7.58</v>
      </c>
      <c r="H181" s="10">
        <v>423.58</v>
      </c>
      <c r="I181" s="11">
        <v>-0.98210491524623456</v>
      </c>
      <c r="J181" s="7">
        <v>20.75</v>
      </c>
      <c r="K181" s="2">
        <v>7.58</v>
      </c>
      <c r="L181" s="2">
        <v>423.58</v>
      </c>
      <c r="M181" s="3">
        <v>-0.98210491524623456</v>
      </c>
    </row>
    <row r="182" spans="1:13" x14ac:dyDescent="0.25">
      <c r="A182" s="1" t="s">
        <v>664</v>
      </c>
      <c r="B182" s="9">
        <v>12.75</v>
      </c>
      <c r="C182" s="10">
        <v>0.08</v>
      </c>
      <c r="D182" s="10">
        <v>1.42</v>
      </c>
      <c r="E182" s="11">
        <v>-0.94366197183098588</v>
      </c>
      <c r="F182" s="9">
        <v>12.75</v>
      </c>
      <c r="G182" s="10">
        <v>7</v>
      </c>
      <c r="H182" s="10">
        <v>244.33</v>
      </c>
      <c r="I182" s="11">
        <v>-0.97135022305897767</v>
      </c>
      <c r="J182" s="7">
        <v>25.5</v>
      </c>
      <c r="K182" s="2">
        <v>7.08</v>
      </c>
      <c r="L182" s="2">
        <v>245.75</v>
      </c>
      <c r="M182" s="3">
        <v>-0.9711902339776195</v>
      </c>
    </row>
    <row r="183" spans="1:13" x14ac:dyDescent="0.25">
      <c r="A183" s="4" t="s">
        <v>663</v>
      </c>
      <c r="B183" s="9">
        <v>12.75</v>
      </c>
      <c r="C183" s="10">
        <v>0.08</v>
      </c>
      <c r="D183" s="10">
        <v>1.42</v>
      </c>
      <c r="E183" s="11">
        <v>-0.94366197183098588</v>
      </c>
      <c r="F183" s="9">
        <v>12.75</v>
      </c>
      <c r="G183" s="10">
        <v>7</v>
      </c>
      <c r="H183" s="10">
        <v>244.33</v>
      </c>
      <c r="I183" s="11">
        <v>-0.97135022305897767</v>
      </c>
      <c r="J183" s="7">
        <v>25.5</v>
      </c>
      <c r="K183" s="2">
        <v>7.08</v>
      </c>
      <c r="L183" s="2">
        <v>245.75</v>
      </c>
      <c r="M183" s="3">
        <v>-0.9711902339776195</v>
      </c>
    </row>
    <row r="184" spans="1:13" x14ac:dyDescent="0.25">
      <c r="A184" s="1" t="s">
        <v>667</v>
      </c>
      <c r="B184" s="9"/>
      <c r="C184" s="10"/>
      <c r="D184" s="10"/>
      <c r="E184" s="11">
        <v>0</v>
      </c>
      <c r="F184" s="9">
        <v>21.4</v>
      </c>
      <c r="G184" s="10">
        <v>5.25</v>
      </c>
      <c r="H184" s="10">
        <v>54.92</v>
      </c>
      <c r="I184" s="11">
        <v>-0.90440640932265115</v>
      </c>
      <c r="J184" s="7">
        <v>21.4</v>
      </c>
      <c r="K184" s="2">
        <v>5.25</v>
      </c>
      <c r="L184" s="2">
        <v>54.92</v>
      </c>
      <c r="M184" s="3">
        <v>-0.90440640932265115</v>
      </c>
    </row>
    <row r="185" spans="1:13" x14ac:dyDescent="0.25">
      <c r="A185" s="4" t="s">
        <v>666</v>
      </c>
      <c r="B185" s="9"/>
      <c r="C185" s="10"/>
      <c r="D185" s="10"/>
      <c r="E185" s="11">
        <v>0</v>
      </c>
      <c r="F185" s="9">
        <v>21.4</v>
      </c>
      <c r="G185" s="10">
        <v>5.25</v>
      </c>
      <c r="H185" s="10">
        <v>54.92</v>
      </c>
      <c r="I185" s="11">
        <v>-0.90440640932265115</v>
      </c>
      <c r="J185" s="7">
        <v>21.4</v>
      </c>
      <c r="K185" s="2">
        <v>5.25</v>
      </c>
      <c r="L185" s="2">
        <v>54.92</v>
      </c>
      <c r="M185" s="3">
        <v>-0.90440640932265115</v>
      </c>
    </row>
    <row r="186" spans="1:13" x14ac:dyDescent="0.25">
      <c r="A186" s="1" t="s">
        <v>57</v>
      </c>
      <c r="B186" s="9"/>
      <c r="C186" s="10"/>
      <c r="D186" s="10"/>
      <c r="E186" s="11">
        <v>0</v>
      </c>
      <c r="F186" s="9">
        <v>14.25</v>
      </c>
      <c r="G186" s="10">
        <v>4.17</v>
      </c>
      <c r="H186" s="10">
        <v>654</v>
      </c>
      <c r="I186" s="11">
        <v>-0.99362385321100921</v>
      </c>
      <c r="J186" s="7">
        <v>14.25</v>
      </c>
      <c r="K186" s="2">
        <v>4.17</v>
      </c>
      <c r="L186" s="2">
        <v>654</v>
      </c>
      <c r="M186" s="3">
        <v>-0.99362385321100921</v>
      </c>
    </row>
    <row r="187" spans="1:13" x14ac:dyDescent="0.25">
      <c r="A187" s="4" t="s">
        <v>192</v>
      </c>
      <c r="B187" s="9"/>
      <c r="C187" s="10"/>
      <c r="D187" s="10"/>
      <c r="E187" s="11">
        <v>0</v>
      </c>
      <c r="F187" s="9">
        <v>14.25</v>
      </c>
      <c r="G187" s="10">
        <v>4.17</v>
      </c>
      <c r="H187" s="10">
        <v>654</v>
      </c>
      <c r="I187" s="11">
        <v>-0.99362385321100921</v>
      </c>
      <c r="J187" s="7">
        <v>14.25</v>
      </c>
      <c r="K187" s="2">
        <v>4.17</v>
      </c>
      <c r="L187" s="2">
        <v>654</v>
      </c>
      <c r="M187" s="3">
        <v>-0.99362385321100921</v>
      </c>
    </row>
    <row r="188" spans="1:13" x14ac:dyDescent="0.25">
      <c r="A188" s="1" t="s">
        <v>194</v>
      </c>
      <c r="B188" s="9"/>
      <c r="C188" s="10"/>
      <c r="D188" s="10"/>
      <c r="E188" s="11">
        <v>0</v>
      </c>
      <c r="F188" s="9">
        <v>14.75</v>
      </c>
      <c r="G188" s="10">
        <v>3.92</v>
      </c>
      <c r="H188" s="10">
        <v>864.75</v>
      </c>
      <c r="I188" s="11">
        <v>-0.99546689794738363</v>
      </c>
      <c r="J188" s="7">
        <v>14.75</v>
      </c>
      <c r="K188" s="2">
        <v>3.92</v>
      </c>
      <c r="L188" s="2">
        <v>864.75</v>
      </c>
      <c r="M188" s="3">
        <v>-0.99546689794738363</v>
      </c>
    </row>
    <row r="189" spans="1:13" x14ac:dyDescent="0.25">
      <c r="A189" s="4" t="s">
        <v>193</v>
      </c>
      <c r="B189" s="9"/>
      <c r="C189" s="10"/>
      <c r="D189" s="10"/>
      <c r="E189" s="11">
        <v>0</v>
      </c>
      <c r="F189" s="9">
        <v>14.75</v>
      </c>
      <c r="G189" s="10">
        <v>3.92</v>
      </c>
      <c r="H189" s="10">
        <v>864.75</v>
      </c>
      <c r="I189" s="11">
        <v>-0.99546689794738363</v>
      </c>
      <c r="J189" s="7">
        <v>14.75</v>
      </c>
      <c r="K189" s="2">
        <v>3.92</v>
      </c>
      <c r="L189" s="2">
        <v>864.75</v>
      </c>
      <c r="M189" s="3">
        <v>-0.99546689794738363</v>
      </c>
    </row>
    <row r="190" spans="1:13" x14ac:dyDescent="0.25">
      <c r="A190" s="1" t="s">
        <v>670</v>
      </c>
      <c r="B190" s="9"/>
      <c r="C190" s="10"/>
      <c r="D190" s="10"/>
      <c r="E190" s="11">
        <v>0</v>
      </c>
      <c r="F190" s="9">
        <v>16.95</v>
      </c>
      <c r="G190" s="10">
        <v>2.75</v>
      </c>
      <c r="H190" s="10">
        <v>209.42</v>
      </c>
      <c r="I190" s="11">
        <v>-0.9868684939356317</v>
      </c>
      <c r="J190" s="7">
        <v>16.95</v>
      </c>
      <c r="K190" s="2">
        <v>2.75</v>
      </c>
      <c r="L190" s="2">
        <v>209.42</v>
      </c>
      <c r="M190" s="3">
        <v>-0.9868684939356317</v>
      </c>
    </row>
    <row r="191" spans="1:13" x14ac:dyDescent="0.25">
      <c r="A191" s="4" t="s">
        <v>669</v>
      </c>
      <c r="B191" s="9"/>
      <c r="C191" s="10"/>
      <c r="D191" s="10"/>
      <c r="E191" s="11">
        <v>0</v>
      </c>
      <c r="F191" s="9">
        <v>16.95</v>
      </c>
      <c r="G191" s="10">
        <v>2.75</v>
      </c>
      <c r="H191" s="10">
        <v>209.42</v>
      </c>
      <c r="I191" s="11">
        <v>-0.9868684939356317</v>
      </c>
      <c r="J191" s="7">
        <v>16.95</v>
      </c>
      <c r="K191" s="2">
        <v>2.75</v>
      </c>
      <c r="L191" s="2">
        <v>209.42</v>
      </c>
      <c r="M191" s="3">
        <v>-0.9868684939356317</v>
      </c>
    </row>
    <row r="192" spans="1:13" x14ac:dyDescent="0.25">
      <c r="A192" s="1" t="s">
        <v>683</v>
      </c>
      <c r="B192" s="9">
        <v>13.25</v>
      </c>
      <c r="C192" s="10">
        <v>0.08</v>
      </c>
      <c r="D192" s="10">
        <v>0.92</v>
      </c>
      <c r="E192" s="11">
        <v>-0.91304347826086962</v>
      </c>
      <c r="F192" s="9">
        <v>13.25</v>
      </c>
      <c r="G192" s="10">
        <v>1.83</v>
      </c>
      <c r="H192" s="10">
        <v>5.67</v>
      </c>
      <c r="I192" s="11">
        <v>-0.67724867724867721</v>
      </c>
      <c r="J192" s="7">
        <v>26.5</v>
      </c>
      <c r="K192" s="2">
        <v>1.9100000000000001</v>
      </c>
      <c r="L192" s="2">
        <v>6.59</v>
      </c>
      <c r="M192" s="3">
        <v>-0.7101669195751138</v>
      </c>
    </row>
    <row r="193" spans="1:13" x14ac:dyDescent="0.25">
      <c r="A193" s="4" t="s">
        <v>682</v>
      </c>
      <c r="B193" s="9">
        <v>13.25</v>
      </c>
      <c r="C193" s="10">
        <v>0.08</v>
      </c>
      <c r="D193" s="10">
        <v>0.92</v>
      </c>
      <c r="E193" s="11">
        <v>-0.91304347826086962</v>
      </c>
      <c r="F193" s="9">
        <v>13.25</v>
      </c>
      <c r="G193" s="10">
        <v>1.83</v>
      </c>
      <c r="H193" s="10">
        <v>5.67</v>
      </c>
      <c r="I193" s="11">
        <v>-0.67724867724867721</v>
      </c>
      <c r="J193" s="7">
        <v>26.5</v>
      </c>
      <c r="K193" s="2">
        <v>1.9100000000000001</v>
      </c>
      <c r="L193" s="2">
        <v>6.59</v>
      </c>
      <c r="M193" s="3">
        <v>-0.7101669195751138</v>
      </c>
    </row>
    <row r="194" spans="1:13" x14ac:dyDescent="0.25">
      <c r="A194" s="1" t="s">
        <v>686</v>
      </c>
      <c r="B194" s="9"/>
      <c r="C194" s="10"/>
      <c r="D194" s="10"/>
      <c r="E194" s="11">
        <v>0</v>
      </c>
      <c r="F194" s="9">
        <v>7.35</v>
      </c>
      <c r="G194" s="10">
        <v>0.33</v>
      </c>
      <c r="H194" s="10">
        <v>18.829999999999998</v>
      </c>
      <c r="I194" s="11">
        <v>-0.98247477429633567</v>
      </c>
      <c r="J194" s="7">
        <v>7.35</v>
      </c>
      <c r="K194" s="2">
        <v>0.33</v>
      </c>
      <c r="L194" s="2">
        <v>18.829999999999998</v>
      </c>
      <c r="M194" s="3">
        <v>-0.98247477429633567</v>
      </c>
    </row>
    <row r="195" spans="1:13" x14ac:dyDescent="0.25">
      <c r="A195" s="4" t="s">
        <v>685</v>
      </c>
      <c r="B195" s="9"/>
      <c r="C195" s="10"/>
      <c r="D195" s="10"/>
      <c r="E195" s="11">
        <v>0</v>
      </c>
      <c r="F195" s="9">
        <v>7.35</v>
      </c>
      <c r="G195" s="10">
        <v>0.33</v>
      </c>
      <c r="H195" s="10">
        <v>18.829999999999998</v>
      </c>
      <c r="I195" s="11">
        <v>-0.98247477429633567</v>
      </c>
      <c r="J195" s="7">
        <v>7.35</v>
      </c>
      <c r="K195" s="2">
        <v>0.33</v>
      </c>
      <c r="L195" s="2">
        <v>18.829999999999998</v>
      </c>
      <c r="M195" s="3">
        <v>-0.98247477429633567</v>
      </c>
    </row>
    <row r="196" spans="1:13" x14ac:dyDescent="0.25">
      <c r="A196" s="1" t="s">
        <v>694</v>
      </c>
      <c r="B196" s="9"/>
      <c r="C196" s="10"/>
      <c r="D196" s="10"/>
      <c r="E196" s="11">
        <v>0</v>
      </c>
      <c r="F196" s="9">
        <v>16.149999999999999</v>
      </c>
      <c r="G196" s="10">
        <v>0.08</v>
      </c>
      <c r="H196" s="10">
        <v>0.92</v>
      </c>
      <c r="I196" s="11">
        <v>-0.91304347826086962</v>
      </c>
      <c r="J196" s="7">
        <v>16.149999999999999</v>
      </c>
      <c r="K196" s="2">
        <v>0.08</v>
      </c>
      <c r="L196" s="2">
        <v>0.92</v>
      </c>
      <c r="M196" s="3">
        <v>-0.91304347826086962</v>
      </c>
    </row>
    <row r="197" spans="1:13" x14ac:dyDescent="0.25">
      <c r="A197" s="4" t="s">
        <v>693</v>
      </c>
      <c r="B197" s="9"/>
      <c r="C197" s="10"/>
      <c r="D197" s="10"/>
      <c r="E197" s="11">
        <v>0</v>
      </c>
      <c r="F197" s="9">
        <v>16.149999999999999</v>
      </c>
      <c r="G197" s="10">
        <v>0.08</v>
      </c>
      <c r="H197" s="10">
        <v>0.92</v>
      </c>
      <c r="I197" s="11">
        <v>-0.91304347826086962</v>
      </c>
      <c r="J197" s="7">
        <v>16.149999999999999</v>
      </c>
      <c r="K197" s="2">
        <v>0.08</v>
      </c>
      <c r="L197" s="2">
        <v>0.92</v>
      </c>
      <c r="M197" s="3">
        <v>-0.91304347826086962</v>
      </c>
    </row>
    <row r="198" spans="1:13" x14ac:dyDescent="0.25">
      <c r="A198" s="1" t="s">
        <v>692</v>
      </c>
      <c r="B198" s="9"/>
      <c r="C198" s="10"/>
      <c r="D198" s="10"/>
      <c r="E198" s="11">
        <v>0</v>
      </c>
      <c r="F198" s="9">
        <v>7.75</v>
      </c>
      <c r="G198" s="10">
        <v>0.08</v>
      </c>
      <c r="H198" s="10">
        <v>3.25</v>
      </c>
      <c r="I198" s="11">
        <v>-0.97538461538461541</v>
      </c>
      <c r="J198" s="7">
        <v>7.75</v>
      </c>
      <c r="K198" s="2">
        <v>0.08</v>
      </c>
      <c r="L198" s="2">
        <v>3.25</v>
      </c>
      <c r="M198" s="3">
        <v>-0.97538461538461541</v>
      </c>
    </row>
    <row r="199" spans="1:13" x14ac:dyDescent="0.25">
      <c r="A199" s="4" t="s">
        <v>691</v>
      </c>
      <c r="B199" s="9"/>
      <c r="C199" s="10"/>
      <c r="D199" s="10"/>
      <c r="E199" s="11">
        <v>0</v>
      </c>
      <c r="F199" s="9">
        <v>7.75</v>
      </c>
      <c r="G199" s="10">
        <v>0.08</v>
      </c>
      <c r="H199" s="10">
        <v>3.25</v>
      </c>
      <c r="I199" s="11">
        <v>-0.97538461538461541</v>
      </c>
      <c r="J199" s="7">
        <v>7.75</v>
      </c>
      <c r="K199" s="2">
        <v>0.08</v>
      </c>
      <c r="L199" s="2">
        <v>3.25</v>
      </c>
      <c r="M199" s="3">
        <v>-0.97538461538461541</v>
      </c>
    </row>
    <row r="200" spans="1:13" x14ac:dyDescent="0.25">
      <c r="A200" s="1" t="s">
        <v>109</v>
      </c>
      <c r="B200" s="9">
        <v>3691.6999999999912</v>
      </c>
      <c r="C200" s="10">
        <v>12817.39</v>
      </c>
      <c r="D200" s="10">
        <v>11546.050000000001</v>
      </c>
      <c r="E200" s="11">
        <v>0.11011038407074265</v>
      </c>
      <c r="F200" s="9">
        <v>4729.0999999999904</v>
      </c>
      <c r="G200" s="10">
        <v>384041.77000000031</v>
      </c>
      <c r="H200" s="10">
        <v>379639.55</v>
      </c>
      <c r="I200" s="11">
        <v>1.1595788689561314E-2</v>
      </c>
      <c r="J200" s="7">
        <v>8420.7999999999811</v>
      </c>
      <c r="K200" s="2">
        <v>396859.16000000021</v>
      </c>
      <c r="L200" s="2">
        <v>391185.59999999986</v>
      </c>
      <c r="M200" s="3">
        <v>1.4503499106307464E-2</v>
      </c>
    </row>
    <row r="201" spans="1:13" x14ac:dyDescent="0.25">
      <c r="B201"/>
      <c r="C201"/>
      <c r="D201"/>
      <c r="E201"/>
      <c r="F201"/>
      <c r="G201"/>
      <c r="H201"/>
      <c r="I201"/>
    </row>
    <row r="202" spans="1:13" x14ac:dyDescent="0.25">
      <c r="B202"/>
      <c r="C202"/>
      <c r="D202"/>
      <c r="E202"/>
      <c r="F202"/>
      <c r="G202"/>
      <c r="H202"/>
      <c r="I202"/>
    </row>
    <row r="203" spans="1:13" x14ac:dyDescent="0.25">
      <c r="B203"/>
      <c r="C203"/>
      <c r="D203"/>
      <c r="E203"/>
      <c r="F203"/>
      <c r="G203"/>
      <c r="H203"/>
      <c r="I203"/>
    </row>
    <row r="204" spans="1:13" x14ac:dyDescent="0.25">
      <c r="B204"/>
      <c r="C204"/>
      <c r="D204"/>
      <c r="E204"/>
      <c r="F204"/>
      <c r="G204"/>
      <c r="H204"/>
      <c r="I204"/>
    </row>
    <row r="205" spans="1:13" x14ac:dyDescent="0.25">
      <c r="B205"/>
      <c r="C205"/>
      <c r="D205"/>
      <c r="E205"/>
      <c r="F205"/>
      <c r="G205"/>
      <c r="H205"/>
      <c r="I205"/>
    </row>
    <row r="206" spans="1:13" x14ac:dyDescent="0.25">
      <c r="B206"/>
      <c r="C206"/>
      <c r="D206"/>
      <c r="E206"/>
      <c r="F206"/>
      <c r="G206"/>
      <c r="H206"/>
      <c r="I206"/>
    </row>
    <row r="207" spans="1:13" x14ac:dyDescent="0.25">
      <c r="B207"/>
      <c r="C207"/>
      <c r="D207"/>
      <c r="E207"/>
      <c r="F207"/>
      <c r="G207"/>
      <c r="H207"/>
      <c r="I207"/>
    </row>
    <row r="208" spans="1:13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  <row r="463" spans="2:9" x14ac:dyDescent="0.25">
      <c r="B463"/>
      <c r="C463"/>
      <c r="D463"/>
      <c r="E463"/>
      <c r="F463"/>
      <c r="G463"/>
      <c r="H463"/>
      <c r="I463"/>
    </row>
    <row r="464" spans="2:9" x14ac:dyDescent="0.25">
      <c r="B464"/>
      <c r="C464"/>
      <c r="D464"/>
      <c r="E464"/>
      <c r="F464"/>
      <c r="G464"/>
      <c r="H464"/>
      <c r="I464"/>
    </row>
    <row r="465" spans="2:9" x14ac:dyDescent="0.25">
      <c r="B465"/>
      <c r="C465"/>
      <c r="D465"/>
      <c r="E465"/>
      <c r="F465"/>
      <c r="G465"/>
      <c r="H465"/>
      <c r="I465"/>
    </row>
    <row r="466" spans="2:9" x14ac:dyDescent="0.25">
      <c r="B466"/>
      <c r="C466"/>
      <c r="D466"/>
      <c r="E466"/>
      <c r="F466"/>
      <c r="G466"/>
      <c r="H466"/>
      <c r="I466"/>
    </row>
    <row r="467" spans="2:9" x14ac:dyDescent="0.25">
      <c r="B467"/>
      <c r="C467"/>
      <c r="D467"/>
      <c r="E467"/>
      <c r="F467"/>
      <c r="G467"/>
      <c r="H467"/>
      <c r="I467"/>
    </row>
    <row r="468" spans="2:9" x14ac:dyDescent="0.25">
      <c r="B468"/>
      <c r="C468"/>
      <c r="D468"/>
      <c r="E468"/>
      <c r="F468"/>
      <c r="G468"/>
      <c r="H468"/>
      <c r="I468"/>
    </row>
    <row r="469" spans="2:9" x14ac:dyDescent="0.25">
      <c r="B469"/>
      <c r="C469"/>
      <c r="D469"/>
      <c r="E469"/>
      <c r="F469"/>
      <c r="G469"/>
      <c r="H469"/>
      <c r="I469"/>
    </row>
    <row r="470" spans="2:9" x14ac:dyDescent="0.25">
      <c r="B470"/>
      <c r="C470"/>
      <c r="D470"/>
      <c r="E470"/>
      <c r="F470"/>
      <c r="G470"/>
      <c r="H470"/>
      <c r="I470"/>
    </row>
    <row r="471" spans="2:9" x14ac:dyDescent="0.25">
      <c r="B471"/>
      <c r="C471"/>
      <c r="D471"/>
      <c r="E471"/>
      <c r="F471"/>
      <c r="G471"/>
      <c r="H471"/>
      <c r="I471"/>
    </row>
    <row r="472" spans="2:9" x14ac:dyDescent="0.25">
      <c r="B472"/>
      <c r="C472"/>
      <c r="D472"/>
      <c r="E472"/>
      <c r="F472"/>
      <c r="G472"/>
      <c r="H472"/>
      <c r="I472"/>
    </row>
    <row r="473" spans="2:9" x14ac:dyDescent="0.25">
      <c r="B473"/>
      <c r="C473"/>
      <c r="D473"/>
      <c r="E473"/>
      <c r="F473"/>
      <c r="G473"/>
      <c r="H473"/>
      <c r="I473"/>
    </row>
    <row r="474" spans="2:9" x14ac:dyDescent="0.25">
      <c r="B474"/>
      <c r="C474"/>
      <c r="D474"/>
      <c r="E474"/>
      <c r="F474"/>
      <c r="G474"/>
      <c r="H474"/>
      <c r="I474"/>
    </row>
    <row r="475" spans="2:9" x14ac:dyDescent="0.25">
      <c r="B475"/>
      <c r="C475"/>
      <c r="D475"/>
      <c r="E475"/>
      <c r="F475"/>
      <c r="G475"/>
      <c r="H475"/>
      <c r="I475"/>
    </row>
    <row r="476" spans="2:9" x14ac:dyDescent="0.25">
      <c r="B476"/>
      <c r="C476"/>
      <c r="D476"/>
      <c r="E476"/>
      <c r="F476"/>
      <c r="G476"/>
      <c r="H476"/>
      <c r="I476"/>
    </row>
    <row r="477" spans="2:9" x14ac:dyDescent="0.25">
      <c r="B477"/>
      <c r="C477"/>
      <c r="D477"/>
      <c r="E477"/>
      <c r="F477"/>
      <c r="G477"/>
      <c r="H477"/>
      <c r="I477"/>
    </row>
    <row r="478" spans="2:9" x14ac:dyDescent="0.25">
      <c r="B478"/>
      <c r="C478"/>
      <c r="D478"/>
      <c r="E478"/>
      <c r="F478"/>
      <c r="G478"/>
      <c r="H478"/>
      <c r="I478"/>
    </row>
    <row r="479" spans="2:9" x14ac:dyDescent="0.25">
      <c r="B479"/>
      <c r="C479"/>
      <c r="D479"/>
      <c r="E479"/>
      <c r="F479"/>
      <c r="G479"/>
      <c r="H479"/>
      <c r="I479"/>
    </row>
    <row r="480" spans="2:9" x14ac:dyDescent="0.25">
      <c r="B480"/>
      <c r="C480"/>
      <c r="D480"/>
      <c r="E480"/>
      <c r="F480"/>
      <c r="G480"/>
      <c r="H480"/>
      <c r="I480"/>
    </row>
    <row r="481" spans="2:9" x14ac:dyDescent="0.25">
      <c r="B481"/>
      <c r="C481"/>
      <c r="D481"/>
      <c r="E481"/>
      <c r="F481"/>
      <c r="G481"/>
      <c r="H481"/>
      <c r="I481"/>
    </row>
    <row r="482" spans="2:9" x14ac:dyDescent="0.25">
      <c r="B482"/>
      <c r="C482"/>
      <c r="D482"/>
      <c r="E482"/>
      <c r="F482"/>
      <c r="G482"/>
      <c r="H482"/>
      <c r="I482"/>
    </row>
    <row r="483" spans="2:9" x14ac:dyDescent="0.25">
      <c r="B483"/>
      <c r="C483"/>
      <c r="D483"/>
      <c r="E483"/>
      <c r="F483"/>
      <c r="G483"/>
      <c r="H483"/>
      <c r="I483"/>
    </row>
    <row r="484" spans="2:9" x14ac:dyDescent="0.25">
      <c r="B484"/>
      <c r="C484"/>
      <c r="D484"/>
      <c r="E484"/>
      <c r="F484"/>
      <c r="G484"/>
      <c r="H484"/>
      <c r="I484"/>
    </row>
    <row r="485" spans="2:9" x14ac:dyDescent="0.25">
      <c r="B485"/>
      <c r="C485"/>
      <c r="D485"/>
      <c r="E485"/>
      <c r="F485"/>
      <c r="G485"/>
      <c r="H485"/>
      <c r="I485"/>
    </row>
    <row r="486" spans="2:9" x14ac:dyDescent="0.25">
      <c r="B486"/>
      <c r="C486"/>
      <c r="D486"/>
      <c r="E486"/>
      <c r="F486"/>
      <c r="G486"/>
      <c r="H486"/>
      <c r="I486"/>
    </row>
    <row r="487" spans="2:9" x14ac:dyDescent="0.25">
      <c r="B487"/>
      <c r="C487"/>
      <c r="D487"/>
      <c r="E487"/>
      <c r="F487"/>
      <c r="G487"/>
      <c r="H487"/>
      <c r="I487"/>
    </row>
    <row r="488" spans="2:9" x14ac:dyDescent="0.25">
      <c r="B488"/>
      <c r="C488"/>
      <c r="D488"/>
      <c r="E488"/>
      <c r="F488"/>
      <c r="G488"/>
      <c r="H488"/>
      <c r="I488"/>
    </row>
    <row r="489" spans="2:9" x14ac:dyDescent="0.25">
      <c r="B489"/>
      <c r="C489"/>
      <c r="D489"/>
      <c r="E489"/>
      <c r="F489"/>
      <c r="G489"/>
      <c r="H489"/>
      <c r="I489"/>
    </row>
    <row r="490" spans="2:9" x14ac:dyDescent="0.25">
      <c r="B490"/>
      <c r="C490"/>
      <c r="D490"/>
      <c r="E490"/>
      <c r="F490"/>
      <c r="G490"/>
      <c r="H490"/>
      <c r="I490"/>
    </row>
    <row r="491" spans="2:9" x14ac:dyDescent="0.25">
      <c r="B491"/>
      <c r="C491"/>
      <c r="D491"/>
      <c r="E491"/>
      <c r="F491"/>
      <c r="G491"/>
      <c r="H491"/>
      <c r="I491"/>
    </row>
    <row r="492" spans="2:9" x14ac:dyDescent="0.25">
      <c r="B492"/>
      <c r="C492"/>
      <c r="D492"/>
      <c r="E492"/>
      <c r="F492"/>
      <c r="G492"/>
      <c r="H492"/>
      <c r="I492"/>
    </row>
    <row r="493" spans="2:9" x14ac:dyDescent="0.25">
      <c r="B493"/>
      <c r="C493"/>
      <c r="D493"/>
      <c r="E493"/>
      <c r="F493"/>
      <c r="G493"/>
      <c r="H493"/>
      <c r="I493"/>
    </row>
    <row r="494" spans="2:9" x14ac:dyDescent="0.25">
      <c r="B494"/>
      <c r="C494"/>
      <c r="D494"/>
      <c r="E494"/>
      <c r="F494"/>
      <c r="G494"/>
      <c r="H494"/>
      <c r="I494"/>
    </row>
    <row r="495" spans="2:9" x14ac:dyDescent="0.25">
      <c r="B495"/>
      <c r="C495"/>
      <c r="D495"/>
      <c r="E495"/>
      <c r="F495"/>
      <c r="G495"/>
      <c r="H495"/>
      <c r="I495"/>
    </row>
    <row r="496" spans="2:9" x14ac:dyDescent="0.25">
      <c r="B496"/>
      <c r="C496"/>
      <c r="D496"/>
      <c r="E496"/>
      <c r="F496"/>
      <c r="G496"/>
      <c r="H496"/>
      <c r="I496"/>
    </row>
    <row r="497" spans="2:9" x14ac:dyDescent="0.25">
      <c r="B497"/>
      <c r="C497"/>
      <c r="D497"/>
      <c r="E497"/>
      <c r="F497"/>
      <c r="G497"/>
      <c r="H497"/>
      <c r="I497"/>
    </row>
    <row r="498" spans="2:9" x14ac:dyDescent="0.25">
      <c r="B498"/>
      <c r="C498"/>
      <c r="D498"/>
      <c r="E498"/>
      <c r="F498"/>
      <c r="G498"/>
      <c r="H498"/>
      <c r="I498"/>
    </row>
    <row r="499" spans="2:9" x14ac:dyDescent="0.25">
      <c r="B499"/>
      <c r="C499"/>
      <c r="D499"/>
      <c r="E499"/>
      <c r="F499"/>
      <c r="G499"/>
      <c r="H499"/>
      <c r="I499"/>
    </row>
    <row r="500" spans="2:9" x14ac:dyDescent="0.25">
      <c r="B500"/>
      <c r="C500"/>
      <c r="D500"/>
      <c r="E500"/>
      <c r="F500"/>
      <c r="G500"/>
      <c r="H500"/>
      <c r="I500"/>
    </row>
    <row r="501" spans="2:9" x14ac:dyDescent="0.25">
      <c r="B501"/>
      <c r="C501"/>
      <c r="D501"/>
      <c r="E501"/>
      <c r="F501"/>
      <c r="G501"/>
      <c r="H501"/>
      <c r="I501"/>
    </row>
    <row r="502" spans="2:9" x14ac:dyDescent="0.25">
      <c r="B502"/>
      <c r="C502"/>
      <c r="D502"/>
      <c r="E502"/>
      <c r="F502"/>
      <c r="G502"/>
      <c r="H502"/>
      <c r="I502"/>
    </row>
    <row r="503" spans="2:9" x14ac:dyDescent="0.25">
      <c r="B503"/>
      <c r="C503"/>
      <c r="D503"/>
      <c r="E503"/>
      <c r="F503"/>
      <c r="G503"/>
      <c r="H503"/>
      <c r="I503"/>
    </row>
    <row r="504" spans="2:9" x14ac:dyDescent="0.25">
      <c r="B504"/>
      <c r="C504"/>
      <c r="D504"/>
      <c r="E504"/>
      <c r="F504"/>
      <c r="G504"/>
      <c r="H504"/>
      <c r="I504"/>
    </row>
    <row r="505" spans="2:9" x14ac:dyDescent="0.25">
      <c r="B505"/>
      <c r="C505"/>
      <c r="D505"/>
      <c r="E505"/>
      <c r="F505"/>
      <c r="G505"/>
      <c r="H505"/>
      <c r="I505"/>
    </row>
    <row r="506" spans="2:9" x14ac:dyDescent="0.25">
      <c r="B506"/>
      <c r="C506"/>
      <c r="D506"/>
      <c r="E506"/>
      <c r="F506"/>
      <c r="G506"/>
      <c r="H506"/>
      <c r="I506"/>
    </row>
    <row r="507" spans="2:9" x14ac:dyDescent="0.25">
      <c r="B507"/>
      <c r="C507"/>
      <c r="D507"/>
      <c r="E507"/>
      <c r="F507"/>
      <c r="G507"/>
      <c r="H507"/>
      <c r="I507"/>
    </row>
    <row r="508" spans="2:9" x14ac:dyDescent="0.25">
      <c r="B508"/>
      <c r="C508"/>
      <c r="D508"/>
      <c r="E508"/>
      <c r="F508"/>
      <c r="G508"/>
      <c r="H508"/>
      <c r="I508"/>
    </row>
    <row r="509" spans="2:9" x14ac:dyDescent="0.25">
      <c r="B509"/>
      <c r="C509"/>
      <c r="D509"/>
      <c r="E509"/>
      <c r="F509"/>
      <c r="G509"/>
      <c r="H509"/>
      <c r="I509"/>
    </row>
    <row r="510" spans="2:9" x14ac:dyDescent="0.25">
      <c r="B510"/>
      <c r="C510"/>
      <c r="D510"/>
      <c r="E510"/>
      <c r="F510"/>
      <c r="G510"/>
      <c r="H510"/>
      <c r="I510"/>
    </row>
    <row r="511" spans="2:9" x14ac:dyDescent="0.25">
      <c r="B511"/>
      <c r="C511"/>
      <c r="D511"/>
      <c r="E511"/>
      <c r="F511"/>
      <c r="G511"/>
      <c r="H511"/>
      <c r="I511"/>
    </row>
    <row r="512" spans="2:9" x14ac:dyDescent="0.25">
      <c r="B512"/>
      <c r="C512"/>
      <c r="D512"/>
      <c r="E512"/>
      <c r="F512"/>
      <c r="G512"/>
      <c r="H512"/>
      <c r="I512"/>
    </row>
    <row r="513" spans="2:9" x14ac:dyDescent="0.25">
      <c r="B513"/>
      <c r="C513"/>
      <c r="D513"/>
      <c r="E513"/>
      <c r="F513"/>
      <c r="G513"/>
      <c r="H513"/>
      <c r="I513"/>
    </row>
    <row r="514" spans="2:9" x14ac:dyDescent="0.25">
      <c r="B514"/>
      <c r="C514"/>
      <c r="D514"/>
      <c r="E514"/>
      <c r="F514"/>
      <c r="G514"/>
      <c r="H514"/>
      <c r="I514"/>
    </row>
    <row r="515" spans="2:9" x14ac:dyDescent="0.25">
      <c r="B515"/>
      <c r="C515"/>
      <c r="D515"/>
      <c r="E515"/>
      <c r="F515"/>
      <c r="G515"/>
      <c r="H515"/>
      <c r="I515"/>
    </row>
    <row r="516" spans="2:9" x14ac:dyDescent="0.25">
      <c r="B516"/>
      <c r="C516"/>
      <c r="D516"/>
      <c r="E516"/>
      <c r="F516"/>
      <c r="G516"/>
      <c r="H516"/>
      <c r="I516"/>
    </row>
    <row r="517" spans="2:9" x14ac:dyDescent="0.25">
      <c r="B517"/>
      <c r="C517"/>
      <c r="D517"/>
      <c r="E517"/>
      <c r="F517"/>
      <c r="G517"/>
      <c r="H517"/>
      <c r="I517"/>
    </row>
    <row r="518" spans="2:9" x14ac:dyDescent="0.25">
      <c r="B518"/>
      <c r="C518"/>
      <c r="D518"/>
      <c r="E518"/>
      <c r="F518"/>
      <c r="G518"/>
      <c r="H518"/>
      <c r="I518"/>
    </row>
    <row r="519" spans="2:9" x14ac:dyDescent="0.25">
      <c r="B519"/>
      <c r="C519"/>
      <c r="D519"/>
      <c r="E519"/>
      <c r="F519"/>
      <c r="G519"/>
      <c r="H519"/>
      <c r="I519"/>
    </row>
    <row r="520" spans="2:9" x14ac:dyDescent="0.25">
      <c r="B520"/>
      <c r="C520"/>
      <c r="D520"/>
      <c r="E520"/>
      <c r="F520"/>
      <c r="G520"/>
      <c r="H520"/>
      <c r="I520"/>
    </row>
    <row r="521" spans="2:9" x14ac:dyDescent="0.25">
      <c r="B521"/>
      <c r="C521"/>
      <c r="D521"/>
      <c r="E521"/>
      <c r="F521"/>
      <c r="G521"/>
      <c r="H521"/>
      <c r="I521"/>
    </row>
    <row r="522" spans="2:9" x14ac:dyDescent="0.25">
      <c r="B522"/>
      <c r="C522"/>
      <c r="D522"/>
      <c r="E522"/>
      <c r="F522"/>
      <c r="G522"/>
      <c r="H522"/>
      <c r="I522"/>
    </row>
    <row r="523" spans="2:9" x14ac:dyDescent="0.25">
      <c r="B523"/>
      <c r="C523"/>
      <c r="D523"/>
      <c r="E523"/>
      <c r="F523"/>
      <c r="G523"/>
      <c r="H523"/>
      <c r="I523"/>
    </row>
    <row r="524" spans="2:9" x14ac:dyDescent="0.25">
      <c r="B524"/>
      <c r="C524"/>
      <c r="D524"/>
      <c r="E524"/>
      <c r="F524"/>
      <c r="G524"/>
      <c r="H524"/>
      <c r="I524"/>
    </row>
    <row r="525" spans="2:9" x14ac:dyDescent="0.25">
      <c r="B525"/>
      <c r="C525"/>
      <c r="D525"/>
      <c r="E525"/>
      <c r="F525"/>
      <c r="G525"/>
      <c r="H525"/>
      <c r="I525"/>
    </row>
    <row r="526" spans="2:9" x14ac:dyDescent="0.25">
      <c r="B526"/>
      <c r="C526"/>
      <c r="D526"/>
      <c r="E526"/>
      <c r="F526"/>
      <c r="G526"/>
      <c r="H526"/>
      <c r="I526"/>
    </row>
    <row r="527" spans="2:9" x14ac:dyDescent="0.25">
      <c r="B527"/>
      <c r="C527"/>
      <c r="D527"/>
      <c r="E527"/>
      <c r="F527"/>
      <c r="G527"/>
      <c r="H527"/>
      <c r="I527"/>
    </row>
    <row r="528" spans="2:9" x14ac:dyDescent="0.25">
      <c r="B528"/>
      <c r="C528"/>
      <c r="D528"/>
      <c r="E528"/>
      <c r="F528"/>
      <c r="G528"/>
      <c r="H528"/>
      <c r="I528"/>
    </row>
    <row r="529" spans="2:9" x14ac:dyDescent="0.25">
      <c r="B529"/>
      <c r="C529"/>
      <c r="D529"/>
      <c r="E529"/>
      <c r="F529"/>
      <c r="G529"/>
      <c r="H529"/>
      <c r="I529"/>
    </row>
    <row r="530" spans="2:9" x14ac:dyDescent="0.25">
      <c r="B530"/>
      <c r="C530"/>
      <c r="D530"/>
      <c r="E530"/>
      <c r="F530"/>
      <c r="G530"/>
      <c r="H530"/>
      <c r="I530"/>
    </row>
    <row r="531" spans="2:9" x14ac:dyDescent="0.25">
      <c r="B531"/>
      <c r="C531"/>
      <c r="D531"/>
      <c r="E531"/>
      <c r="F531"/>
      <c r="G531"/>
      <c r="H531"/>
      <c r="I531"/>
    </row>
    <row r="532" spans="2:9" x14ac:dyDescent="0.25">
      <c r="B532"/>
      <c r="C532"/>
      <c r="D532"/>
      <c r="E532"/>
      <c r="F532"/>
      <c r="G532"/>
      <c r="H532"/>
      <c r="I532"/>
    </row>
    <row r="533" spans="2:9" x14ac:dyDescent="0.25">
      <c r="B533"/>
      <c r="C533"/>
      <c r="D533"/>
      <c r="E533"/>
      <c r="F533"/>
      <c r="G533"/>
      <c r="H533"/>
      <c r="I533"/>
    </row>
    <row r="534" spans="2:9" x14ac:dyDescent="0.25">
      <c r="B534"/>
      <c r="C534"/>
      <c r="D534"/>
      <c r="E534"/>
      <c r="F534"/>
      <c r="G534"/>
      <c r="H534"/>
      <c r="I534"/>
    </row>
    <row r="535" spans="2:9" x14ac:dyDescent="0.25">
      <c r="B535"/>
      <c r="C535"/>
      <c r="D535"/>
      <c r="E535"/>
      <c r="F535"/>
      <c r="G535"/>
      <c r="H535"/>
      <c r="I535"/>
    </row>
    <row r="536" spans="2:9" x14ac:dyDescent="0.25">
      <c r="B536"/>
      <c r="C536"/>
      <c r="D536"/>
      <c r="E536"/>
      <c r="F536"/>
      <c r="G536"/>
      <c r="H536"/>
      <c r="I536"/>
    </row>
    <row r="537" spans="2:9" x14ac:dyDescent="0.25">
      <c r="B537"/>
      <c r="C537"/>
      <c r="D537"/>
      <c r="E537"/>
      <c r="F537"/>
      <c r="G537"/>
      <c r="H537"/>
      <c r="I537"/>
    </row>
    <row r="538" spans="2:9" x14ac:dyDescent="0.25">
      <c r="B538"/>
      <c r="C538"/>
      <c r="D538"/>
      <c r="E538"/>
      <c r="F538"/>
      <c r="G538"/>
      <c r="H538"/>
      <c r="I538"/>
    </row>
    <row r="539" spans="2:9" x14ac:dyDescent="0.25">
      <c r="B539"/>
      <c r="C539"/>
      <c r="D539"/>
      <c r="E539"/>
      <c r="F539"/>
      <c r="G539"/>
      <c r="H539"/>
      <c r="I539"/>
    </row>
    <row r="540" spans="2:9" x14ac:dyDescent="0.25">
      <c r="B540"/>
      <c r="C540"/>
      <c r="D540"/>
      <c r="E540"/>
      <c r="F540"/>
      <c r="G540"/>
      <c r="H540"/>
      <c r="I540"/>
    </row>
    <row r="541" spans="2:9" x14ac:dyDescent="0.25">
      <c r="B541"/>
      <c r="C541"/>
      <c r="D541"/>
      <c r="E541"/>
      <c r="F541"/>
      <c r="G541"/>
      <c r="H541"/>
      <c r="I541"/>
    </row>
    <row r="542" spans="2:9" x14ac:dyDescent="0.25">
      <c r="B542"/>
      <c r="C542"/>
      <c r="D542"/>
      <c r="E542"/>
      <c r="F542"/>
      <c r="G542"/>
      <c r="H542"/>
      <c r="I542"/>
    </row>
    <row r="543" spans="2:9" x14ac:dyDescent="0.25">
      <c r="B543"/>
      <c r="C543"/>
      <c r="D543"/>
      <c r="E543"/>
      <c r="F543"/>
      <c r="G543"/>
      <c r="H543"/>
      <c r="I543"/>
    </row>
    <row r="544" spans="2:9" x14ac:dyDescent="0.25">
      <c r="B544"/>
      <c r="C544"/>
      <c r="D544"/>
      <c r="E544"/>
      <c r="F544"/>
      <c r="G544"/>
      <c r="H544"/>
      <c r="I544"/>
    </row>
    <row r="545" spans="2:9" x14ac:dyDescent="0.25">
      <c r="B545"/>
      <c r="C545"/>
      <c r="D545"/>
      <c r="E545"/>
      <c r="F545"/>
      <c r="G545"/>
      <c r="H545"/>
      <c r="I545"/>
    </row>
    <row r="546" spans="2:9" x14ac:dyDescent="0.25">
      <c r="B546"/>
      <c r="C546"/>
      <c r="D546"/>
      <c r="E546"/>
      <c r="F546"/>
      <c r="G546"/>
      <c r="H546"/>
      <c r="I546"/>
    </row>
    <row r="547" spans="2:9" x14ac:dyDescent="0.25">
      <c r="B547"/>
      <c r="C547"/>
      <c r="D547"/>
      <c r="E547"/>
      <c r="F547"/>
      <c r="G547"/>
      <c r="H547"/>
      <c r="I547"/>
    </row>
    <row r="548" spans="2:9" x14ac:dyDescent="0.25">
      <c r="B548"/>
      <c r="C548"/>
      <c r="D548"/>
      <c r="E548"/>
      <c r="F548"/>
      <c r="G548"/>
      <c r="H548"/>
      <c r="I548"/>
    </row>
    <row r="549" spans="2:9" x14ac:dyDescent="0.25">
      <c r="B549"/>
      <c r="C549"/>
      <c r="D549"/>
      <c r="E549"/>
      <c r="F549"/>
      <c r="G549"/>
      <c r="H549"/>
      <c r="I549"/>
    </row>
    <row r="550" spans="2:9" x14ac:dyDescent="0.25">
      <c r="B550"/>
      <c r="C550"/>
      <c r="D550"/>
      <c r="E550"/>
      <c r="F550"/>
      <c r="G550"/>
      <c r="H550"/>
      <c r="I550"/>
    </row>
    <row r="551" spans="2:9" x14ac:dyDescent="0.25">
      <c r="B551"/>
      <c r="C551"/>
      <c r="D551"/>
      <c r="E551"/>
      <c r="F551"/>
      <c r="G551"/>
      <c r="H551"/>
      <c r="I551"/>
    </row>
    <row r="552" spans="2:9" x14ac:dyDescent="0.25">
      <c r="B552"/>
      <c r="C552"/>
      <c r="D552"/>
      <c r="E552"/>
      <c r="F552"/>
      <c r="G552"/>
      <c r="H552"/>
      <c r="I552"/>
    </row>
    <row r="553" spans="2:9" x14ac:dyDescent="0.25">
      <c r="B553"/>
      <c r="C553"/>
      <c r="D553"/>
      <c r="E553"/>
      <c r="F553"/>
      <c r="G553"/>
      <c r="H553"/>
      <c r="I553"/>
    </row>
    <row r="554" spans="2:9" x14ac:dyDescent="0.25">
      <c r="B554"/>
      <c r="C554"/>
      <c r="D554"/>
      <c r="E554"/>
      <c r="F554"/>
      <c r="G554"/>
      <c r="H554"/>
      <c r="I554"/>
    </row>
    <row r="555" spans="2:9" x14ac:dyDescent="0.25">
      <c r="B555"/>
      <c r="C555"/>
      <c r="D555"/>
      <c r="E555"/>
      <c r="F555"/>
      <c r="G555"/>
      <c r="H555"/>
      <c r="I555"/>
    </row>
    <row r="556" spans="2:9" x14ac:dyDescent="0.25">
      <c r="B556"/>
      <c r="C556"/>
      <c r="D556"/>
      <c r="E556"/>
      <c r="F556"/>
      <c r="G556"/>
      <c r="H556"/>
      <c r="I556"/>
    </row>
    <row r="557" spans="2:9" x14ac:dyDescent="0.25">
      <c r="B557"/>
      <c r="C557"/>
      <c r="D557"/>
      <c r="E557"/>
      <c r="F557"/>
      <c r="G557"/>
      <c r="H557"/>
      <c r="I557"/>
    </row>
    <row r="558" spans="2:9" x14ac:dyDescent="0.25">
      <c r="B558"/>
      <c r="C558"/>
      <c r="D558"/>
      <c r="E558"/>
      <c r="F558"/>
      <c r="G558"/>
      <c r="H558"/>
      <c r="I558"/>
    </row>
    <row r="559" spans="2:9" x14ac:dyDescent="0.25">
      <c r="B559"/>
      <c r="C559"/>
      <c r="D559"/>
      <c r="E559"/>
      <c r="F559"/>
      <c r="G559"/>
      <c r="H559"/>
      <c r="I559"/>
    </row>
    <row r="560" spans="2:9" x14ac:dyDescent="0.25">
      <c r="B560"/>
      <c r="C560"/>
      <c r="D560"/>
      <c r="E560"/>
      <c r="F560"/>
      <c r="G560"/>
      <c r="H560"/>
      <c r="I560"/>
    </row>
    <row r="561" spans="2:9" x14ac:dyDescent="0.25">
      <c r="B561"/>
      <c r="C561"/>
      <c r="D561"/>
      <c r="E561"/>
      <c r="F561"/>
      <c r="G561"/>
      <c r="H561"/>
      <c r="I561"/>
    </row>
    <row r="562" spans="2:9" x14ac:dyDescent="0.25">
      <c r="B562"/>
      <c r="C562"/>
      <c r="D562"/>
      <c r="E562"/>
      <c r="F562"/>
      <c r="G562"/>
      <c r="H562"/>
      <c r="I562"/>
    </row>
    <row r="563" spans="2:9" x14ac:dyDescent="0.25">
      <c r="B563"/>
      <c r="C563"/>
      <c r="D563"/>
      <c r="E563"/>
      <c r="F563"/>
      <c r="G563"/>
      <c r="H563"/>
      <c r="I563"/>
    </row>
    <row r="564" spans="2:9" x14ac:dyDescent="0.25">
      <c r="B564"/>
      <c r="C564"/>
      <c r="D564"/>
      <c r="E564"/>
      <c r="F564"/>
      <c r="G564"/>
      <c r="H564"/>
      <c r="I564"/>
    </row>
    <row r="565" spans="2:9" x14ac:dyDescent="0.25">
      <c r="B565"/>
      <c r="C565"/>
      <c r="D565"/>
      <c r="E565"/>
      <c r="F565"/>
      <c r="G565"/>
      <c r="H565"/>
      <c r="I565"/>
    </row>
    <row r="566" spans="2:9" x14ac:dyDescent="0.25">
      <c r="B566"/>
      <c r="C566"/>
      <c r="D566"/>
      <c r="E566"/>
      <c r="F566"/>
      <c r="G566"/>
      <c r="H566"/>
      <c r="I566"/>
    </row>
    <row r="567" spans="2:9" x14ac:dyDescent="0.25">
      <c r="B567"/>
      <c r="C567"/>
      <c r="D567"/>
      <c r="E567"/>
      <c r="F567"/>
      <c r="G567"/>
      <c r="H567"/>
      <c r="I567"/>
    </row>
    <row r="568" spans="2:9" x14ac:dyDescent="0.25">
      <c r="B568"/>
      <c r="C568"/>
      <c r="D568"/>
      <c r="E568"/>
      <c r="F568"/>
      <c r="G568"/>
      <c r="H568"/>
      <c r="I568"/>
    </row>
    <row r="569" spans="2:9" x14ac:dyDescent="0.25">
      <c r="B569"/>
      <c r="C569"/>
      <c r="D569"/>
      <c r="E569"/>
      <c r="F569"/>
      <c r="G569"/>
      <c r="H569"/>
      <c r="I569"/>
    </row>
    <row r="570" spans="2:9" x14ac:dyDescent="0.25">
      <c r="B570"/>
      <c r="C570"/>
      <c r="D570"/>
      <c r="E570"/>
      <c r="F570"/>
      <c r="G570"/>
      <c r="H570"/>
      <c r="I570"/>
    </row>
    <row r="571" spans="2:9" x14ac:dyDescent="0.25">
      <c r="B571"/>
      <c r="C571"/>
      <c r="D571"/>
      <c r="E571"/>
      <c r="F571"/>
      <c r="G571"/>
      <c r="H571"/>
      <c r="I571"/>
    </row>
    <row r="572" spans="2:9" x14ac:dyDescent="0.25">
      <c r="B572"/>
      <c r="C572"/>
      <c r="D572"/>
      <c r="E572"/>
      <c r="F572"/>
      <c r="G572"/>
      <c r="H572"/>
      <c r="I572"/>
    </row>
    <row r="573" spans="2:9" x14ac:dyDescent="0.25">
      <c r="B573"/>
      <c r="C573"/>
      <c r="D573"/>
      <c r="E573"/>
      <c r="F573"/>
      <c r="G573"/>
      <c r="H573"/>
      <c r="I573"/>
    </row>
    <row r="574" spans="2:9" x14ac:dyDescent="0.25">
      <c r="B574"/>
      <c r="C574"/>
      <c r="D574"/>
      <c r="E574"/>
      <c r="F574"/>
      <c r="G574"/>
      <c r="H574"/>
      <c r="I574"/>
    </row>
    <row r="575" spans="2:9" x14ac:dyDescent="0.25">
      <c r="B575"/>
      <c r="C575"/>
      <c r="D575"/>
      <c r="E575"/>
      <c r="F575"/>
      <c r="G575"/>
      <c r="H575"/>
      <c r="I575"/>
    </row>
    <row r="576" spans="2:9" x14ac:dyDescent="0.25">
      <c r="B576"/>
      <c r="C576"/>
      <c r="D576"/>
      <c r="E576"/>
      <c r="F576"/>
      <c r="G576"/>
      <c r="H576"/>
      <c r="I576"/>
    </row>
    <row r="577" spans="2:9" x14ac:dyDescent="0.25">
      <c r="B577"/>
      <c r="C577"/>
      <c r="D577"/>
      <c r="E577"/>
      <c r="F577"/>
      <c r="G577"/>
      <c r="H577"/>
      <c r="I577"/>
    </row>
    <row r="578" spans="2:9" x14ac:dyDescent="0.25">
      <c r="B578"/>
      <c r="C578"/>
      <c r="D578"/>
      <c r="E578"/>
      <c r="F578"/>
      <c r="G578"/>
      <c r="H578"/>
      <c r="I578"/>
    </row>
    <row r="579" spans="2:9" x14ac:dyDescent="0.25">
      <c r="B579"/>
      <c r="C579"/>
      <c r="D579"/>
      <c r="E579"/>
      <c r="F579"/>
      <c r="G579"/>
      <c r="H579"/>
      <c r="I579"/>
    </row>
    <row r="580" spans="2:9" x14ac:dyDescent="0.25">
      <c r="B580"/>
      <c r="C580"/>
      <c r="D580"/>
      <c r="E580"/>
      <c r="F580"/>
      <c r="G580"/>
      <c r="H580"/>
      <c r="I580"/>
    </row>
    <row r="581" spans="2:9" x14ac:dyDescent="0.25">
      <c r="B581"/>
      <c r="C581"/>
      <c r="D581"/>
      <c r="E581"/>
      <c r="F581"/>
      <c r="G581"/>
      <c r="H581"/>
      <c r="I581"/>
    </row>
    <row r="582" spans="2:9" x14ac:dyDescent="0.25">
      <c r="B582"/>
      <c r="C582"/>
      <c r="D582"/>
      <c r="E582"/>
      <c r="F582"/>
      <c r="G582"/>
      <c r="H582"/>
      <c r="I582"/>
    </row>
    <row r="583" spans="2:9" x14ac:dyDescent="0.25">
      <c r="B583"/>
      <c r="C583"/>
      <c r="D583"/>
      <c r="E583"/>
      <c r="F583"/>
      <c r="G583"/>
      <c r="H583"/>
      <c r="I583"/>
    </row>
    <row r="584" spans="2:9" x14ac:dyDescent="0.25">
      <c r="B584"/>
      <c r="C584"/>
      <c r="D584"/>
      <c r="E584"/>
      <c r="F584"/>
      <c r="G584"/>
      <c r="H584"/>
      <c r="I584"/>
    </row>
    <row r="585" spans="2:9" x14ac:dyDescent="0.25">
      <c r="B585"/>
      <c r="C585"/>
      <c r="D585"/>
      <c r="E585"/>
      <c r="F585"/>
      <c r="G585"/>
      <c r="H585"/>
      <c r="I585"/>
    </row>
    <row r="586" spans="2:9" x14ac:dyDescent="0.25">
      <c r="B586"/>
      <c r="C586"/>
      <c r="D586"/>
      <c r="E586"/>
      <c r="F586"/>
      <c r="G586"/>
      <c r="H586"/>
      <c r="I586"/>
    </row>
    <row r="587" spans="2:9" x14ac:dyDescent="0.25">
      <c r="B587"/>
      <c r="C587"/>
      <c r="D587"/>
      <c r="E587"/>
      <c r="F587"/>
      <c r="G587"/>
      <c r="H587"/>
      <c r="I587"/>
    </row>
    <row r="588" spans="2:9" x14ac:dyDescent="0.25">
      <c r="B588"/>
      <c r="C588"/>
      <c r="D588"/>
      <c r="E588"/>
      <c r="F588"/>
      <c r="G588"/>
      <c r="H588"/>
      <c r="I588"/>
    </row>
    <row r="589" spans="2:9" x14ac:dyDescent="0.25">
      <c r="B589"/>
      <c r="C589"/>
      <c r="D589"/>
      <c r="E589"/>
      <c r="F589"/>
      <c r="G589"/>
      <c r="H589"/>
      <c r="I589"/>
    </row>
    <row r="590" spans="2:9" x14ac:dyDescent="0.25">
      <c r="B590"/>
      <c r="C590"/>
      <c r="D590"/>
      <c r="E590"/>
      <c r="F590"/>
      <c r="G590"/>
      <c r="H590"/>
      <c r="I590"/>
    </row>
    <row r="591" spans="2:9" x14ac:dyDescent="0.25">
      <c r="B591"/>
      <c r="C591"/>
      <c r="D591"/>
      <c r="E591"/>
      <c r="F591"/>
      <c r="G591"/>
      <c r="H591"/>
      <c r="I591"/>
    </row>
    <row r="592" spans="2:9" x14ac:dyDescent="0.25">
      <c r="B592"/>
      <c r="C592"/>
      <c r="D592"/>
      <c r="E592"/>
      <c r="F592"/>
      <c r="G592"/>
      <c r="H592"/>
      <c r="I592"/>
    </row>
    <row r="593" spans="2:9" x14ac:dyDescent="0.25">
      <c r="B593"/>
      <c r="C593"/>
      <c r="D593"/>
      <c r="E593"/>
      <c r="F593"/>
      <c r="G593"/>
      <c r="H593"/>
      <c r="I593"/>
    </row>
    <row r="594" spans="2:9" x14ac:dyDescent="0.25">
      <c r="B594"/>
      <c r="C594"/>
      <c r="D594"/>
      <c r="E594"/>
      <c r="F594"/>
      <c r="G594"/>
      <c r="H594"/>
      <c r="I594"/>
    </row>
    <row r="595" spans="2:9" x14ac:dyDescent="0.25">
      <c r="B595"/>
      <c r="C595"/>
      <c r="D595"/>
      <c r="E595"/>
      <c r="F595"/>
      <c r="G595"/>
      <c r="H595"/>
      <c r="I595"/>
    </row>
    <row r="596" spans="2:9" x14ac:dyDescent="0.25">
      <c r="B596"/>
      <c r="C596"/>
      <c r="D596"/>
      <c r="E596"/>
      <c r="F596"/>
      <c r="G596"/>
      <c r="H596"/>
      <c r="I596"/>
    </row>
    <row r="597" spans="2:9" x14ac:dyDescent="0.25">
      <c r="B597"/>
      <c r="C597"/>
      <c r="D597"/>
      <c r="E597"/>
      <c r="F597"/>
      <c r="G597"/>
      <c r="H597"/>
      <c r="I597"/>
    </row>
    <row r="598" spans="2:9" x14ac:dyDescent="0.25">
      <c r="B598"/>
      <c r="C598"/>
      <c r="D598"/>
      <c r="E598"/>
      <c r="F598"/>
      <c r="G598"/>
      <c r="H598"/>
      <c r="I598"/>
    </row>
    <row r="599" spans="2:9" x14ac:dyDescent="0.25">
      <c r="B599"/>
      <c r="C599"/>
      <c r="D599"/>
      <c r="E599"/>
      <c r="F599"/>
      <c r="G599"/>
      <c r="H599"/>
      <c r="I599"/>
    </row>
    <row r="600" spans="2:9" x14ac:dyDescent="0.25">
      <c r="B600"/>
      <c r="C600"/>
      <c r="D600"/>
      <c r="E600"/>
      <c r="F600"/>
      <c r="G600"/>
      <c r="H600"/>
      <c r="I600"/>
    </row>
    <row r="601" spans="2:9" x14ac:dyDescent="0.25">
      <c r="B601"/>
      <c r="C601"/>
      <c r="D601"/>
      <c r="E601"/>
      <c r="F601"/>
      <c r="G601"/>
      <c r="H601"/>
      <c r="I601"/>
    </row>
    <row r="602" spans="2:9" x14ac:dyDescent="0.25">
      <c r="B602"/>
      <c r="C602"/>
      <c r="D602"/>
      <c r="E602"/>
      <c r="F602"/>
      <c r="G602"/>
      <c r="H602"/>
      <c r="I602"/>
    </row>
    <row r="603" spans="2:9" x14ac:dyDescent="0.25">
      <c r="B603"/>
      <c r="C603"/>
      <c r="D603"/>
      <c r="E603"/>
      <c r="F603"/>
      <c r="G603"/>
      <c r="H603"/>
      <c r="I603"/>
    </row>
    <row r="604" spans="2:9" x14ac:dyDescent="0.25">
      <c r="B604"/>
      <c r="C604"/>
      <c r="D604"/>
      <c r="E604"/>
      <c r="F604"/>
      <c r="G604"/>
      <c r="H604"/>
      <c r="I604"/>
    </row>
  </sheetData>
  <conditionalFormatting sqref="E1:E3 E1167:E1048576">
    <cfRule type="cellIs" dxfId="22" priority="2" operator="lessThan">
      <formula>0</formula>
    </cfRule>
  </conditionalFormatting>
  <conditionalFormatting pivot="1" sqref="E8:E200 I8:I200 M8:M200">
    <cfRule type="cellIs" dxfId="21" priority="1" operator="lessThan">
      <formula>0</formula>
    </cfRule>
  </conditionalFormatting>
  <pageMargins left="0.11811023622047245" right="0.11811023622047245" top="0.74803149606299213" bottom="0.15748031496062992" header="0.31496062992125984" footer="0.31496062992125984"/>
  <pageSetup scale="74" fitToHeight="0" orientation="portrait" r:id="rId2"/>
  <headerFooter>
    <oddHeader>&amp;C&amp;"Calibri,Bold"&amp;14Rose by Agent Detail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516"/>
  <sheetViews>
    <sheetView workbookViewId="0">
      <selection activeCell="C207" sqref="C207:D500"/>
    </sheetView>
  </sheetViews>
  <sheetFormatPr defaultRowHeight="15" x14ac:dyDescent="0.25"/>
  <cols>
    <col min="3" max="3" width="9.85546875" style="30" customWidth="1"/>
    <col min="4" max="4" width="59.140625" style="24" bestFit="1" customWidth="1"/>
    <col min="5" max="5" width="37.28515625" customWidth="1"/>
    <col min="6" max="8" width="9.140625" customWidth="1"/>
    <col min="9" max="9" width="38.85546875" customWidth="1"/>
    <col min="10" max="12" width="9.140625" customWidth="1"/>
    <col min="13" max="14" width="9.5703125" style="47" customWidth="1"/>
    <col min="15" max="15" width="11.5703125" style="47" customWidth="1"/>
    <col min="16" max="21" width="9.140625" customWidth="1"/>
    <col min="22" max="22" width="28.140625" bestFit="1" customWidth="1"/>
    <col min="24" max="24" width="19.85546875" bestFit="1" customWidth="1"/>
  </cols>
  <sheetData>
    <row r="1" spans="1:25" x14ac:dyDescent="0.25">
      <c r="A1" t="s">
        <v>88</v>
      </c>
      <c r="B1" t="s">
        <v>0</v>
      </c>
      <c r="C1" s="32" t="s">
        <v>1</v>
      </c>
      <c r="D1" s="25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s="47" t="s">
        <v>11</v>
      </c>
      <c r="N1" s="47" t="s">
        <v>12</v>
      </c>
      <c r="O1" s="47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s="26" t="s">
        <v>199</v>
      </c>
      <c r="W1" s="26" t="s">
        <v>200</v>
      </c>
      <c r="X1" s="26" t="s">
        <v>201</v>
      </c>
      <c r="Y1" s="40" t="s">
        <v>707</v>
      </c>
    </row>
    <row r="2" spans="1:25" hidden="1" x14ac:dyDescent="0.25">
      <c r="A2" s="14" t="s">
        <v>87</v>
      </c>
      <c r="B2">
        <v>1</v>
      </c>
      <c r="C2">
        <v>589028</v>
      </c>
      <c r="D2" t="s">
        <v>399</v>
      </c>
      <c r="E2" t="s">
        <v>400</v>
      </c>
      <c r="F2" t="s">
        <v>401</v>
      </c>
      <c r="G2" t="s">
        <v>402</v>
      </c>
      <c r="H2">
        <v>524780</v>
      </c>
      <c r="I2" t="s">
        <v>403</v>
      </c>
      <c r="J2">
        <v>37.950000000000003</v>
      </c>
      <c r="K2">
        <v>4114</v>
      </c>
      <c r="L2">
        <v>3913</v>
      </c>
      <c r="M2">
        <v>1828.44</v>
      </c>
      <c r="N2">
        <v>1739.11</v>
      </c>
      <c r="O2">
        <v>137436.73000000001</v>
      </c>
      <c r="P2">
        <v>130721.9</v>
      </c>
      <c r="Q2" t="s">
        <v>702</v>
      </c>
      <c r="R2">
        <v>8.4</v>
      </c>
      <c r="S2">
        <v>8.11</v>
      </c>
      <c r="T2" t="s">
        <v>491</v>
      </c>
      <c r="U2">
        <v>458</v>
      </c>
      <c r="V2" s="53">
        <f>IF(COUNTIF(RLU!$C:$C,'P11'!$C2)&gt;0,VLOOKUP($C2,RLU!$C$2:$G$992,3,FALSE),0)</f>
        <v>0</v>
      </c>
      <c r="W2" s="53">
        <f>IF(COUNTIF(RLU!$C:$C,'P11'!$C2)&gt;0,VLOOKUP($C2,RLU!$C$2:$G$992,4,FALSE),0)</f>
        <v>0</v>
      </c>
      <c r="X2" s="53">
        <f>IF(COUNTIF(RLU!$C:$C,'P11'!$C2)&gt;0,VLOOKUP($C2,RLU!$C$2:$G$992,5,FALSE),0)</f>
        <v>0</v>
      </c>
      <c r="Y2" s="52" t="str">
        <f>VLOOKUP(H2,LU!C$4:D$24,2,FALSE)</f>
        <v>Wines</v>
      </c>
    </row>
    <row r="3" spans="1:25" hidden="1" x14ac:dyDescent="0.25">
      <c r="A3" s="14" t="s">
        <v>87</v>
      </c>
      <c r="B3">
        <v>2</v>
      </c>
      <c r="C3">
        <v>68528</v>
      </c>
      <c r="D3" t="s">
        <v>411</v>
      </c>
      <c r="E3" t="s">
        <v>412</v>
      </c>
      <c r="F3" t="s">
        <v>401</v>
      </c>
      <c r="G3" t="s">
        <v>402</v>
      </c>
      <c r="H3">
        <v>524780</v>
      </c>
      <c r="I3" t="s">
        <v>403</v>
      </c>
      <c r="J3">
        <v>36.950000000000003</v>
      </c>
      <c r="K3">
        <v>3342</v>
      </c>
      <c r="L3">
        <v>3398</v>
      </c>
      <c r="M3">
        <v>1485.33</v>
      </c>
      <c r="N3">
        <v>1510.22</v>
      </c>
      <c r="O3">
        <v>108688.94</v>
      </c>
      <c r="P3">
        <v>110510.18</v>
      </c>
      <c r="Q3" t="s">
        <v>443</v>
      </c>
      <c r="R3">
        <v>6.82</v>
      </c>
      <c r="S3">
        <v>7.04</v>
      </c>
      <c r="T3" t="s">
        <v>26</v>
      </c>
      <c r="U3">
        <v>333</v>
      </c>
      <c r="V3" s="53">
        <f>IF(COUNTIF(RLU!$C:$C,'P11'!$C3)&gt;0,VLOOKUP($C3,RLU!$C$2:$G$992,3,FALSE),0)</f>
        <v>0</v>
      </c>
      <c r="W3" s="53">
        <f>IF(COUNTIF(RLU!$C:$C,'P11'!$C3)&gt;0,VLOOKUP($C3,RLU!$C$2:$G$992,4,FALSE),0)</f>
        <v>0</v>
      </c>
      <c r="X3" s="53">
        <f>IF(COUNTIF(RLU!$C:$C,'P11'!$C3)&gt;0,VLOOKUP($C3,RLU!$C$2:$G$992,5,FALSE),0)</f>
        <v>0</v>
      </c>
      <c r="Y3" s="52" t="str">
        <f>VLOOKUP(H3,LU!C$4:D$24,2,FALSE)</f>
        <v>Wines</v>
      </c>
    </row>
    <row r="4" spans="1:25" hidden="1" x14ac:dyDescent="0.25">
      <c r="A4" s="14" t="s">
        <v>87</v>
      </c>
      <c r="B4">
        <v>3</v>
      </c>
      <c r="C4">
        <v>367276</v>
      </c>
      <c r="D4" t="s">
        <v>406</v>
      </c>
      <c r="E4" t="s">
        <v>407</v>
      </c>
      <c r="F4" t="s">
        <v>21</v>
      </c>
      <c r="G4" t="s">
        <v>22</v>
      </c>
      <c r="H4">
        <v>522561</v>
      </c>
      <c r="I4" t="s">
        <v>408</v>
      </c>
      <c r="J4">
        <v>13.5</v>
      </c>
      <c r="K4">
        <v>16825</v>
      </c>
      <c r="L4">
        <v>13096</v>
      </c>
      <c r="M4">
        <v>1402.08</v>
      </c>
      <c r="N4">
        <v>1091.33</v>
      </c>
      <c r="O4">
        <v>198028.76</v>
      </c>
      <c r="P4">
        <v>154138.76</v>
      </c>
      <c r="Q4" t="s">
        <v>783</v>
      </c>
      <c r="R4">
        <v>6.44</v>
      </c>
      <c r="S4">
        <v>5.09</v>
      </c>
      <c r="T4" t="s">
        <v>784</v>
      </c>
      <c r="U4">
        <v>524</v>
      </c>
      <c r="V4" s="53">
        <f>IF(COUNTIF(RLU!$C:$C,'P11'!$C4)&gt;0,VLOOKUP($C4,RLU!$C$2:$G$992,3,FALSE),0)</f>
        <v>0</v>
      </c>
      <c r="W4" s="53">
        <f>IF(COUNTIF(RLU!$C:$C,'P11'!$C4)&gt;0,VLOOKUP($C4,RLU!$C$2:$G$992,4,FALSE),0)</f>
        <v>0</v>
      </c>
      <c r="X4" s="53">
        <f>IF(COUNTIF(RLU!$C:$C,'P11'!$C4)&gt;0,VLOOKUP($C4,RLU!$C$2:$G$992,5,FALSE),0)</f>
        <v>0</v>
      </c>
      <c r="Y4" s="52" t="str">
        <f>VLOOKUP(H4,LU!C$4:D$24,2,FALSE)</f>
        <v>Wines</v>
      </c>
    </row>
    <row r="5" spans="1:25" x14ac:dyDescent="0.25">
      <c r="A5" s="14" t="s">
        <v>87</v>
      </c>
      <c r="B5">
        <v>4</v>
      </c>
      <c r="C5">
        <v>373985</v>
      </c>
      <c r="D5" t="s">
        <v>116</v>
      </c>
      <c r="E5" t="s">
        <v>67</v>
      </c>
      <c r="F5" t="s">
        <v>21</v>
      </c>
      <c r="G5" t="s">
        <v>22</v>
      </c>
      <c r="H5">
        <v>705020</v>
      </c>
      <c r="I5" t="s">
        <v>117</v>
      </c>
      <c r="J5">
        <v>18.95</v>
      </c>
      <c r="K5">
        <v>11289</v>
      </c>
      <c r="L5">
        <v>8930</v>
      </c>
      <c r="M5">
        <v>940.75</v>
      </c>
      <c r="N5">
        <v>744.17</v>
      </c>
      <c r="O5">
        <v>187317.48</v>
      </c>
      <c r="P5">
        <v>148174.78</v>
      </c>
      <c r="Q5" t="s">
        <v>774</v>
      </c>
      <c r="R5">
        <v>4.32</v>
      </c>
      <c r="S5">
        <v>3.47</v>
      </c>
      <c r="T5" t="s">
        <v>773</v>
      </c>
      <c r="U5">
        <v>409</v>
      </c>
      <c r="V5" s="53" t="str">
        <f>IF(COUNTIF(RLU!$C:$C,'P11'!$C5)&gt;0,VLOOKUP($C5,RLU!$C$2:$G$992,3,FALSE),0)</f>
        <v>Gerard Bertrand</v>
      </c>
      <c r="W5" s="53" t="str">
        <f>IF(COUNTIF(RLU!$C:$C,'P11'!$C5)&gt;0,VLOOKUP($C5,RLU!$C$2:$G$992,4,FALSE),0)</f>
        <v>Midi</v>
      </c>
      <c r="X5" s="53" t="str">
        <f>IF(COUNTIF(RLU!$C:$C,'P11'!$C5)&gt;0,VLOOKUP($C5,RLU!$C$2:$G$992,5,FALSE),0)</f>
        <v>Midi</v>
      </c>
      <c r="Y5" s="52" t="str">
        <f>VLOOKUP(H5,LU!C$4:D$24,2,FALSE)</f>
        <v>Vintages</v>
      </c>
    </row>
    <row r="6" spans="1:25" hidden="1" x14ac:dyDescent="0.25">
      <c r="A6" s="14" t="s">
        <v>87</v>
      </c>
      <c r="B6">
        <v>5</v>
      </c>
      <c r="C6">
        <v>308460</v>
      </c>
      <c r="D6" t="s">
        <v>423</v>
      </c>
      <c r="E6" t="s">
        <v>424</v>
      </c>
      <c r="F6" t="s">
        <v>21</v>
      </c>
      <c r="G6" t="s">
        <v>24</v>
      </c>
      <c r="H6">
        <v>522566</v>
      </c>
      <c r="I6" t="s">
        <v>425</v>
      </c>
      <c r="J6">
        <v>18.899999999999999</v>
      </c>
      <c r="K6">
        <v>5480</v>
      </c>
      <c r="L6">
        <v>5512</v>
      </c>
      <c r="M6">
        <v>913.33</v>
      </c>
      <c r="N6">
        <v>918.67</v>
      </c>
      <c r="O6">
        <v>90686.73</v>
      </c>
      <c r="P6">
        <v>91216.28</v>
      </c>
      <c r="Q6" t="s">
        <v>444</v>
      </c>
      <c r="R6">
        <v>4.2</v>
      </c>
      <c r="S6">
        <v>4.28</v>
      </c>
      <c r="T6" t="s">
        <v>443</v>
      </c>
      <c r="U6">
        <v>498</v>
      </c>
      <c r="V6" s="53">
        <f>IF(COUNTIF(RLU!$C:$C,'P11'!$C6)&gt;0,VLOOKUP($C6,RLU!$C$2:$G$992,3,FALSE),0)</f>
        <v>0</v>
      </c>
      <c r="W6" s="53">
        <f>IF(COUNTIF(RLU!$C:$C,'P11'!$C6)&gt;0,VLOOKUP($C6,RLU!$C$2:$G$992,4,FALSE),0)</f>
        <v>0</v>
      </c>
      <c r="X6" s="53">
        <f>IF(COUNTIF(RLU!$C:$C,'P11'!$C6)&gt;0,VLOOKUP($C6,RLU!$C$2:$G$992,5,FALSE),0)</f>
        <v>0</v>
      </c>
      <c r="Y6" s="52" t="str">
        <f>VLOOKUP(H6,LU!C$4:D$24,2,FALSE)</f>
        <v>Wines</v>
      </c>
    </row>
    <row r="7" spans="1:25" hidden="1" x14ac:dyDescent="0.25">
      <c r="A7" s="14" t="s">
        <v>87</v>
      </c>
      <c r="B7">
        <v>6</v>
      </c>
      <c r="C7">
        <v>459917</v>
      </c>
      <c r="D7" t="s">
        <v>418</v>
      </c>
      <c r="E7" t="s">
        <v>400</v>
      </c>
      <c r="F7" t="s">
        <v>21</v>
      </c>
      <c r="G7" t="s">
        <v>24</v>
      </c>
      <c r="H7">
        <v>524780</v>
      </c>
      <c r="I7" t="s">
        <v>403</v>
      </c>
      <c r="J7">
        <v>16.95</v>
      </c>
      <c r="K7">
        <v>4690</v>
      </c>
      <c r="L7">
        <v>5661</v>
      </c>
      <c r="M7">
        <v>781.67</v>
      </c>
      <c r="N7">
        <v>943.5</v>
      </c>
      <c r="O7">
        <v>69519.91</v>
      </c>
      <c r="P7">
        <v>83913.05</v>
      </c>
      <c r="Q7" t="s">
        <v>429</v>
      </c>
      <c r="R7">
        <v>3.59</v>
      </c>
      <c r="S7">
        <v>4.4000000000000004</v>
      </c>
      <c r="T7" t="s">
        <v>27</v>
      </c>
      <c r="U7">
        <v>430</v>
      </c>
      <c r="V7" s="53">
        <f>IF(COUNTIF(RLU!$C:$C,'P11'!$C7)&gt;0,VLOOKUP($C7,RLU!$C$2:$G$992,3,FALSE),0)</f>
        <v>0</v>
      </c>
      <c r="W7" s="53">
        <f>IF(COUNTIF(RLU!$C:$C,'P11'!$C7)&gt;0,VLOOKUP($C7,RLU!$C$2:$G$992,4,FALSE),0)</f>
        <v>0</v>
      </c>
      <c r="X7" s="53">
        <f>IF(COUNTIF(RLU!$C:$C,'P11'!$C7)&gt;0,VLOOKUP($C7,RLU!$C$2:$G$992,5,FALSE),0)</f>
        <v>0</v>
      </c>
      <c r="Y7" s="52" t="str">
        <f>VLOOKUP(H7,LU!C$4:D$24,2,FALSE)</f>
        <v>Wines</v>
      </c>
    </row>
    <row r="8" spans="1:25" hidden="1" x14ac:dyDescent="0.25">
      <c r="A8" s="14" t="s">
        <v>87</v>
      </c>
      <c r="B8">
        <v>7</v>
      </c>
      <c r="C8">
        <v>239756</v>
      </c>
      <c r="D8" t="s">
        <v>430</v>
      </c>
      <c r="E8" t="s">
        <v>20</v>
      </c>
      <c r="F8" t="s">
        <v>21</v>
      </c>
      <c r="G8" t="s">
        <v>22</v>
      </c>
      <c r="H8">
        <v>522566</v>
      </c>
      <c r="I8" t="s">
        <v>425</v>
      </c>
      <c r="J8">
        <v>10.95</v>
      </c>
      <c r="K8">
        <v>8858</v>
      </c>
      <c r="L8">
        <v>7975</v>
      </c>
      <c r="M8">
        <v>738.17</v>
      </c>
      <c r="N8">
        <v>664.58</v>
      </c>
      <c r="O8">
        <v>84268.58</v>
      </c>
      <c r="P8">
        <v>75868.36</v>
      </c>
      <c r="Q8" t="s">
        <v>410</v>
      </c>
      <c r="R8">
        <v>3.39</v>
      </c>
      <c r="S8">
        <v>3.1</v>
      </c>
      <c r="T8" t="s">
        <v>409</v>
      </c>
      <c r="U8">
        <v>508</v>
      </c>
      <c r="V8" s="53">
        <f>IF(COUNTIF(RLU!$C:$C,'P11'!$C8)&gt;0,VLOOKUP($C8,RLU!$C$2:$G$992,3,FALSE),0)</f>
        <v>0</v>
      </c>
      <c r="W8" s="53">
        <f>IF(COUNTIF(RLU!$C:$C,'P11'!$C8)&gt;0,VLOOKUP($C8,RLU!$C$2:$G$992,4,FALSE),0)</f>
        <v>0</v>
      </c>
      <c r="X8" s="53">
        <f>IF(COUNTIF(RLU!$C:$C,'P11'!$C8)&gt;0,VLOOKUP($C8,RLU!$C$2:$G$992,5,FALSE),0)</f>
        <v>0</v>
      </c>
      <c r="Y8" s="52" t="str">
        <f>VLOOKUP(H8,LU!C$4:D$24,2,FALSE)</f>
        <v>Wines</v>
      </c>
    </row>
    <row r="9" spans="1:25" hidden="1" x14ac:dyDescent="0.25">
      <c r="A9" s="14" t="s">
        <v>87</v>
      </c>
      <c r="B9">
        <v>8</v>
      </c>
      <c r="C9">
        <v>12781</v>
      </c>
      <c r="D9" t="s">
        <v>420</v>
      </c>
      <c r="E9" t="s">
        <v>33</v>
      </c>
      <c r="F9" t="s">
        <v>21</v>
      </c>
      <c r="G9" t="s">
        <v>24</v>
      </c>
      <c r="H9">
        <v>333340</v>
      </c>
      <c r="I9" t="s">
        <v>421</v>
      </c>
      <c r="J9">
        <v>17.95</v>
      </c>
      <c r="K9">
        <v>4236</v>
      </c>
      <c r="L9">
        <v>5685</v>
      </c>
      <c r="M9">
        <v>706</v>
      </c>
      <c r="N9">
        <v>947.5</v>
      </c>
      <c r="O9">
        <v>66538.94</v>
      </c>
      <c r="P9">
        <v>89299.78</v>
      </c>
      <c r="Q9" t="s">
        <v>61</v>
      </c>
      <c r="R9">
        <v>3.24</v>
      </c>
      <c r="S9">
        <v>4.42</v>
      </c>
      <c r="T9" t="s">
        <v>58</v>
      </c>
      <c r="U9">
        <v>362</v>
      </c>
      <c r="V9" s="53">
        <f>IF(COUNTIF(RLU!$C:$C,'P11'!$C9)&gt;0,VLOOKUP($C9,RLU!$C$2:$G$992,3,FALSE),0)</f>
        <v>0</v>
      </c>
      <c r="W9" s="53">
        <f>IF(COUNTIF(RLU!$C:$C,'P11'!$C9)&gt;0,VLOOKUP($C9,RLU!$C$2:$G$992,4,FALSE),0)</f>
        <v>0</v>
      </c>
      <c r="X9" s="53">
        <f>IF(COUNTIF(RLU!$C:$C,'P11'!$C9)&gt;0,VLOOKUP($C9,RLU!$C$2:$G$992,5,FALSE),0)</f>
        <v>0</v>
      </c>
      <c r="Y9" s="52" t="str">
        <f>VLOOKUP(H9,LU!C$4:D$24,2,FALSE)</f>
        <v>Wines</v>
      </c>
    </row>
    <row r="10" spans="1:25" hidden="1" x14ac:dyDescent="0.25">
      <c r="A10" s="14" t="s">
        <v>87</v>
      </c>
      <c r="B10">
        <v>9</v>
      </c>
      <c r="C10">
        <v>279661</v>
      </c>
      <c r="D10" t="s">
        <v>416</v>
      </c>
      <c r="E10" t="s">
        <v>60</v>
      </c>
      <c r="F10" t="s">
        <v>21</v>
      </c>
      <c r="G10" t="s">
        <v>22</v>
      </c>
      <c r="H10">
        <v>333341</v>
      </c>
      <c r="I10" t="s">
        <v>417</v>
      </c>
      <c r="J10">
        <v>11.8</v>
      </c>
      <c r="K10">
        <v>8416</v>
      </c>
      <c r="L10">
        <v>12570</v>
      </c>
      <c r="M10">
        <v>701.33</v>
      </c>
      <c r="N10">
        <v>1047.5</v>
      </c>
      <c r="O10">
        <v>86394.34</v>
      </c>
      <c r="P10">
        <v>129037.17</v>
      </c>
      <c r="Q10" t="s">
        <v>93</v>
      </c>
      <c r="R10">
        <v>3.22</v>
      </c>
      <c r="S10">
        <v>4.88</v>
      </c>
      <c r="T10" t="s">
        <v>91</v>
      </c>
      <c r="U10">
        <v>338</v>
      </c>
      <c r="V10" s="53">
        <f>IF(COUNTIF(RLU!$C:$C,'P11'!$C10)&gt;0,VLOOKUP($C10,RLU!$C$2:$G$992,3,FALSE),0)</f>
        <v>0</v>
      </c>
      <c r="W10" s="53">
        <f>IF(COUNTIF(RLU!$C:$C,'P11'!$C10)&gt;0,VLOOKUP($C10,RLU!$C$2:$G$992,4,FALSE),0)</f>
        <v>0</v>
      </c>
      <c r="X10" s="53">
        <f>IF(COUNTIF(RLU!$C:$C,'P11'!$C10)&gt;0,VLOOKUP($C10,RLU!$C$2:$G$992,5,FALSE),0)</f>
        <v>0</v>
      </c>
      <c r="Y10" s="52" t="str">
        <f>VLOOKUP(H10,LU!C$4:D$24,2,FALSE)</f>
        <v>Wines</v>
      </c>
    </row>
    <row r="11" spans="1:25" hidden="1" x14ac:dyDescent="0.25">
      <c r="A11" s="14" t="s">
        <v>87</v>
      </c>
      <c r="B11">
        <v>10</v>
      </c>
      <c r="C11">
        <v>285767</v>
      </c>
      <c r="D11" t="s">
        <v>423</v>
      </c>
      <c r="E11" t="s">
        <v>424</v>
      </c>
      <c r="F11" t="s">
        <v>21</v>
      </c>
      <c r="G11" t="s">
        <v>22</v>
      </c>
      <c r="H11">
        <v>522566</v>
      </c>
      <c r="I11" t="s">
        <v>425</v>
      </c>
      <c r="J11">
        <v>9.9499999999999993</v>
      </c>
      <c r="K11">
        <v>7669</v>
      </c>
      <c r="L11">
        <v>9119</v>
      </c>
      <c r="M11">
        <v>639.08000000000004</v>
      </c>
      <c r="N11">
        <v>759.92</v>
      </c>
      <c r="O11">
        <v>66170.58</v>
      </c>
      <c r="P11">
        <v>78681.64</v>
      </c>
      <c r="Q11" t="s">
        <v>431</v>
      </c>
      <c r="R11">
        <v>2.94</v>
      </c>
      <c r="S11">
        <v>3.54</v>
      </c>
      <c r="T11" t="s">
        <v>429</v>
      </c>
      <c r="U11">
        <v>499</v>
      </c>
      <c r="V11" s="53">
        <f>IF(COUNTIF(RLU!$C:$C,'P11'!$C11)&gt;0,VLOOKUP($C11,RLU!$C$2:$G$992,3,FALSE),0)</f>
        <v>0</v>
      </c>
      <c r="W11" s="53">
        <f>IF(COUNTIF(RLU!$C:$C,'P11'!$C11)&gt;0,VLOOKUP($C11,RLU!$C$2:$G$992,4,FALSE),0)</f>
        <v>0</v>
      </c>
      <c r="X11" s="53">
        <f>IF(COUNTIF(RLU!$C:$C,'P11'!$C11)&gt;0,VLOOKUP($C11,RLU!$C$2:$G$992,5,FALSE),0)</f>
        <v>0</v>
      </c>
      <c r="Y11" s="52" t="str">
        <f>VLOOKUP(H11,LU!C$4:D$24,2,FALSE)</f>
        <v>Wines</v>
      </c>
    </row>
    <row r="12" spans="1:25" hidden="1" x14ac:dyDescent="0.25">
      <c r="A12" s="14" t="s">
        <v>87</v>
      </c>
      <c r="B12">
        <v>11</v>
      </c>
      <c r="C12">
        <v>450981</v>
      </c>
      <c r="D12" t="s">
        <v>413</v>
      </c>
      <c r="E12" t="s">
        <v>414</v>
      </c>
      <c r="F12" t="s">
        <v>21</v>
      </c>
      <c r="G12" t="s">
        <v>22</v>
      </c>
      <c r="H12">
        <v>523781</v>
      </c>
      <c r="I12" t="s">
        <v>415</v>
      </c>
      <c r="J12">
        <v>14.95</v>
      </c>
      <c r="K12">
        <v>7385</v>
      </c>
      <c r="L12">
        <v>6830</v>
      </c>
      <c r="M12">
        <v>615.41999999999996</v>
      </c>
      <c r="N12">
        <v>569.16999999999996</v>
      </c>
      <c r="O12">
        <v>96397.119999999995</v>
      </c>
      <c r="P12">
        <v>89152.65</v>
      </c>
      <c r="Q12" t="s">
        <v>701</v>
      </c>
      <c r="R12">
        <v>2.83</v>
      </c>
      <c r="S12">
        <v>2.65</v>
      </c>
      <c r="T12" t="s">
        <v>464</v>
      </c>
      <c r="U12">
        <v>479</v>
      </c>
      <c r="V12" s="53">
        <f>IF(COUNTIF(RLU!$C:$C,'P11'!$C12)&gt;0,VLOOKUP($C12,RLU!$C$2:$G$992,3,FALSE),0)</f>
        <v>0</v>
      </c>
      <c r="W12" s="53">
        <f>IF(COUNTIF(RLU!$C:$C,'P11'!$C12)&gt;0,VLOOKUP($C12,RLU!$C$2:$G$992,4,FALSE),0)</f>
        <v>0</v>
      </c>
      <c r="X12" s="53">
        <f>IF(COUNTIF(RLU!$C:$C,'P11'!$C12)&gt;0,VLOOKUP($C12,RLU!$C$2:$G$992,5,FALSE),0)</f>
        <v>0</v>
      </c>
      <c r="Y12" s="52" t="str">
        <f>VLOOKUP(H12,LU!C$4:D$24,2,FALSE)</f>
        <v>Wines</v>
      </c>
    </row>
    <row r="13" spans="1:25" hidden="1" x14ac:dyDescent="0.25">
      <c r="A13" s="14" t="s">
        <v>87</v>
      </c>
      <c r="B13">
        <v>12</v>
      </c>
      <c r="C13">
        <v>593905</v>
      </c>
      <c r="D13" t="s">
        <v>432</v>
      </c>
      <c r="E13" t="s">
        <v>433</v>
      </c>
      <c r="F13" t="s">
        <v>21</v>
      </c>
      <c r="G13" t="s">
        <v>24</v>
      </c>
      <c r="H13">
        <v>524780</v>
      </c>
      <c r="I13" t="s">
        <v>403</v>
      </c>
      <c r="J13">
        <v>16.3</v>
      </c>
      <c r="K13">
        <v>3624</v>
      </c>
      <c r="L13">
        <v>4426</v>
      </c>
      <c r="M13">
        <v>604</v>
      </c>
      <c r="N13">
        <v>737.67</v>
      </c>
      <c r="O13">
        <v>51633.98</v>
      </c>
      <c r="P13">
        <v>63060.71</v>
      </c>
      <c r="Q13" t="s">
        <v>27</v>
      </c>
      <c r="R13">
        <v>2.77</v>
      </c>
      <c r="S13">
        <v>3.44</v>
      </c>
      <c r="T13" t="s">
        <v>25</v>
      </c>
      <c r="U13">
        <v>388</v>
      </c>
      <c r="V13" s="53">
        <f>IF(COUNTIF(RLU!$C:$C,'P11'!$C13)&gt;0,VLOOKUP($C13,RLU!$C$2:$G$992,3,FALSE),0)</f>
        <v>0</v>
      </c>
      <c r="W13" s="53">
        <f>IF(COUNTIF(RLU!$C:$C,'P11'!$C13)&gt;0,VLOOKUP($C13,RLU!$C$2:$G$992,4,FALSE),0)</f>
        <v>0</v>
      </c>
      <c r="X13" s="53">
        <f>IF(COUNTIF(RLU!$C:$C,'P11'!$C13)&gt;0,VLOOKUP($C13,RLU!$C$2:$G$992,5,FALSE),0)</f>
        <v>0</v>
      </c>
      <c r="Y13" s="52" t="str">
        <f>VLOOKUP(H13,LU!C$4:D$24,2,FALSE)</f>
        <v>Wines</v>
      </c>
    </row>
    <row r="14" spans="1:25" hidden="1" x14ac:dyDescent="0.25">
      <c r="A14" s="14" t="s">
        <v>87</v>
      </c>
      <c r="B14">
        <v>13</v>
      </c>
      <c r="C14">
        <v>485169</v>
      </c>
      <c r="D14" t="s">
        <v>434</v>
      </c>
      <c r="E14" t="s">
        <v>435</v>
      </c>
      <c r="F14" t="s">
        <v>21</v>
      </c>
      <c r="G14" t="s">
        <v>24</v>
      </c>
      <c r="H14">
        <v>524780</v>
      </c>
      <c r="I14" t="s">
        <v>403</v>
      </c>
      <c r="J14">
        <v>15.95</v>
      </c>
      <c r="K14">
        <v>3158</v>
      </c>
      <c r="L14">
        <v>3381</v>
      </c>
      <c r="M14">
        <v>526.33000000000004</v>
      </c>
      <c r="N14">
        <v>563.5</v>
      </c>
      <c r="O14">
        <v>44016.37</v>
      </c>
      <c r="P14">
        <v>47124.56</v>
      </c>
      <c r="Q14" t="s">
        <v>405</v>
      </c>
      <c r="R14">
        <v>2.42</v>
      </c>
      <c r="S14">
        <v>2.63</v>
      </c>
      <c r="T14" t="s">
        <v>404</v>
      </c>
      <c r="U14">
        <v>295</v>
      </c>
      <c r="V14" s="53">
        <f>IF(COUNTIF(RLU!$C:$C,'P11'!$C14)&gt;0,VLOOKUP($C14,RLU!$C$2:$G$992,3,FALSE),0)</f>
        <v>0</v>
      </c>
      <c r="W14" s="53">
        <f>IF(COUNTIF(RLU!$C:$C,'P11'!$C14)&gt;0,VLOOKUP($C14,RLU!$C$2:$G$992,4,FALSE),0)</f>
        <v>0</v>
      </c>
      <c r="X14" s="53">
        <f>IF(COUNTIF(RLU!$C:$C,'P11'!$C14)&gt;0,VLOOKUP($C14,RLU!$C$2:$G$992,5,FALSE),0)</f>
        <v>0</v>
      </c>
      <c r="Y14" s="52" t="str">
        <f>VLOOKUP(H14,LU!C$4:D$24,2,FALSE)</f>
        <v>Wines</v>
      </c>
    </row>
    <row r="15" spans="1:25" hidden="1" x14ac:dyDescent="0.25">
      <c r="A15" s="14" t="s">
        <v>87</v>
      </c>
      <c r="B15">
        <v>14</v>
      </c>
      <c r="C15">
        <v>134916</v>
      </c>
      <c r="D15" t="s">
        <v>428</v>
      </c>
      <c r="E15" t="s">
        <v>49</v>
      </c>
      <c r="F15" t="s">
        <v>21</v>
      </c>
      <c r="G15" t="s">
        <v>22</v>
      </c>
      <c r="H15">
        <v>333341</v>
      </c>
      <c r="I15" t="s">
        <v>417</v>
      </c>
      <c r="J15">
        <v>14.55</v>
      </c>
      <c r="K15">
        <v>6214</v>
      </c>
      <c r="L15">
        <v>5523</v>
      </c>
      <c r="M15">
        <v>517.83000000000004</v>
      </c>
      <c r="N15">
        <v>460.25</v>
      </c>
      <c r="O15">
        <v>78912.3</v>
      </c>
      <c r="P15">
        <v>70137.210000000006</v>
      </c>
      <c r="Q15" t="s">
        <v>41</v>
      </c>
      <c r="R15">
        <v>2.38</v>
      </c>
      <c r="S15">
        <v>2.15</v>
      </c>
      <c r="T15" t="s">
        <v>410</v>
      </c>
      <c r="U15">
        <v>443</v>
      </c>
      <c r="V15" s="53">
        <f>IF(COUNTIF(RLU!$C:$C,'P11'!$C15)&gt;0,VLOOKUP($C15,RLU!$C$2:$G$992,3,FALSE),0)</f>
        <v>0</v>
      </c>
      <c r="W15" s="53">
        <f>IF(COUNTIF(RLU!$C:$C,'P11'!$C15)&gt;0,VLOOKUP($C15,RLU!$C$2:$G$992,4,FALSE),0)</f>
        <v>0</v>
      </c>
      <c r="X15" s="53">
        <f>IF(COUNTIF(RLU!$C:$C,'P11'!$C15)&gt;0,VLOOKUP($C15,RLU!$C$2:$G$992,5,FALSE),0)</f>
        <v>0</v>
      </c>
      <c r="Y15" s="52" t="str">
        <f>VLOOKUP(H15,LU!C$4:D$24,2,FALSE)</f>
        <v>Wines</v>
      </c>
    </row>
    <row r="16" spans="1:25" hidden="1" x14ac:dyDescent="0.25">
      <c r="A16" s="14" t="s">
        <v>87</v>
      </c>
      <c r="B16">
        <v>15</v>
      </c>
      <c r="C16">
        <v>321158</v>
      </c>
      <c r="D16" t="s">
        <v>456</v>
      </c>
      <c r="E16" t="s">
        <v>424</v>
      </c>
      <c r="F16" t="s">
        <v>21</v>
      </c>
      <c r="G16" t="s">
        <v>24</v>
      </c>
      <c r="H16">
        <v>522560</v>
      </c>
      <c r="I16" t="s">
        <v>425</v>
      </c>
      <c r="J16">
        <v>14.9</v>
      </c>
      <c r="K16">
        <v>2902</v>
      </c>
      <c r="L16">
        <v>2416</v>
      </c>
      <c r="M16">
        <v>483.67</v>
      </c>
      <c r="N16">
        <v>402.67</v>
      </c>
      <c r="O16">
        <v>37751.68</v>
      </c>
      <c r="P16">
        <v>31429.38</v>
      </c>
      <c r="Q16" t="s">
        <v>785</v>
      </c>
      <c r="R16">
        <v>2.2200000000000002</v>
      </c>
      <c r="S16">
        <v>1.88</v>
      </c>
      <c r="T16" t="s">
        <v>786</v>
      </c>
      <c r="U16">
        <v>210</v>
      </c>
      <c r="V16" s="53">
        <f>IF(COUNTIF(RLU!$C:$C,'P11'!$C16)&gt;0,VLOOKUP($C16,RLU!$C$2:$G$992,3,FALSE),0)</f>
        <v>0</v>
      </c>
      <c r="W16" s="53">
        <f>IF(COUNTIF(RLU!$C:$C,'P11'!$C16)&gt;0,VLOOKUP($C16,RLU!$C$2:$G$992,4,FALSE),0)</f>
        <v>0</v>
      </c>
      <c r="X16" s="53">
        <f>IF(COUNTIF(RLU!$C:$C,'P11'!$C16)&gt;0,VLOOKUP($C16,RLU!$C$2:$G$992,5,FALSE),0)</f>
        <v>0</v>
      </c>
      <c r="Y16" s="52" t="str">
        <f>VLOOKUP(H16,LU!C$4:D$24,2,FALSE)</f>
        <v>Wines</v>
      </c>
    </row>
    <row r="17" spans="1:25" hidden="1" x14ac:dyDescent="0.25">
      <c r="A17" s="14" t="s">
        <v>87</v>
      </c>
      <c r="B17">
        <v>16</v>
      </c>
      <c r="C17">
        <v>68551</v>
      </c>
      <c r="D17" t="s">
        <v>445</v>
      </c>
      <c r="E17" t="s">
        <v>400</v>
      </c>
      <c r="F17" t="s">
        <v>446</v>
      </c>
      <c r="G17" t="s">
        <v>447</v>
      </c>
      <c r="H17">
        <v>524780</v>
      </c>
      <c r="I17" t="s">
        <v>403</v>
      </c>
      <c r="J17">
        <v>11.45</v>
      </c>
      <c r="K17">
        <v>4124</v>
      </c>
      <c r="L17">
        <v>4545</v>
      </c>
      <c r="M17">
        <v>458.22</v>
      </c>
      <c r="N17">
        <v>505</v>
      </c>
      <c r="O17">
        <v>41057.519999999997</v>
      </c>
      <c r="P17">
        <v>45248.89</v>
      </c>
      <c r="Q17" t="s">
        <v>448</v>
      </c>
      <c r="R17">
        <v>2.1</v>
      </c>
      <c r="S17">
        <v>2.35</v>
      </c>
      <c r="T17" t="s">
        <v>501</v>
      </c>
      <c r="U17">
        <v>354</v>
      </c>
      <c r="V17" s="53">
        <f>IF(COUNTIF(RLU!$C:$C,'P11'!$C17)&gt;0,VLOOKUP($C17,RLU!$C$2:$G$992,3,FALSE),0)</f>
        <v>0</v>
      </c>
      <c r="W17" s="53">
        <f>IF(COUNTIF(RLU!$C:$C,'P11'!$C17)&gt;0,VLOOKUP($C17,RLU!$C$2:$G$992,4,FALSE),0)</f>
        <v>0</v>
      </c>
      <c r="X17" s="53">
        <f>IF(COUNTIF(RLU!$C:$C,'P11'!$C17)&gt;0,VLOOKUP($C17,RLU!$C$2:$G$992,5,FALSE),0)</f>
        <v>0</v>
      </c>
      <c r="Y17" s="52" t="str">
        <f>VLOOKUP(H17,LU!C$4:D$24,2,FALSE)</f>
        <v>Wines</v>
      </c>
    </row>
    <row r="18" spans="1:25" hidden="1" x14ac:dyDescent="0.25">
      <c r="A18" s="14" t="s">
        <v>87</v>
      </c>
      <c r="B18">
        <v>17</v>
      </c>
      <c r="C18">
        <v>170134</v>
      </c>
      <c r="D18" t="s">
        <v>442</v>
      </c>
      <c r="E18" t="s">
        <v>36</v>
      </c>
      <c r="F18" t="s">
        <v>21</v>
      </c>
      <c r="G18" t="s">
        <v>22</v>
      </c>
      <c r="H18">
        <v>522561</v>
      </c>
      <c r="I18" t="s">
        <v>408</v>
      </c>
      <c r="J18">
        <v>12.25</v>
      </c>
      <c r="K18">
        <v>5376</v>
      </c>
      <c r="L18">
        <v>5139</v>
      </c>
      <c r="M18">
        <v>448</v>
      </c>
      <c r="N18">
        <v>428.25</v>
      </c>
      <c r="O18">
        <v>57328.14</v>
      </c>
      <c r="P18">
        <v>54800.84</v>
      </c>
      <c r="Q18" t="s">
        <v>702</v>
      </c>
      <c r="R18">
        <v>2.06</v>
      </c>
      <c r="S18">
        <v>2</v>
      </c>
      <c r="T18" t="s">
        <v>479</v>
      </c>
      <c r="U18">
        <v>373</v>
      </c>
      <c r="V18" s="53">
        <f>IF(COUNTIF(RLU!$C:$C,'P11'!$C18)&gt;0,VLOOKUP($C18,RLU!$C$2:$G$992,3,FALSE),0)</f>
        <v>0</v>
      </c>
      <c r="W18" s="53">
        <f>IF(COUNTIF(RLU!$C:$C,'P11'!$C18)&gt;0,VLOOKUP($C18,RLU!$C$2:$G$992,4,FALSE),0)</f>
        <v>0</v>
      </c>
      <c r="X18" s="53">
        <f>IF(COUNTIF(RLU!$C:$C,'P11'!$C18)&gt;0,VLOOKUP($C18,RLU!$C$2:$G$992,5,FALSE),0)</f>
        <v>0</v>
      </c>
      <c r="Y18" s="52" t="str">
        <f>VLOOKUP(H18,LU!C$4:D$24,2,FALSE)</f>
        <v>Wines</v>
      </c>
    </row>
    <row r="19" spans="1:25" hidden="1" x14ac:dyDescent="0.25">
      <c r="A19" s="14" t="s">
        <v>87</v>
      </c>
      <c r="B19">
        <v>18</v>
      </c>
      <c r="C19">
        <v>60715</v>
      </c>
      <c r="D19" t="s">
        <v>430</v>
      </c>
      <c r="E19" t="s">
        <v>20</v>
      </c>
      <c r="F19" t="s">
        <v>21</v>
      </c>
      <c r="G19" t="s">
        <v>24</v>
      </c>
      <c r="H19">
        <v>522566</v>
      </c>
      <c r="I19" t="s">
        <v>425</v>
      </c>
      <c r="J19">
        <v>20.95</v>
      </c>
      <c r="K19">
        <v>2525</v>
      </c>
      <c r="L19">
        <v>2457</v>
      </c>
      <c r="M19">
        <v>420.83</v>
      </c>
      <c r="N19">
        <v>409.5</v>
      </c>
      <c r="O19">
        <v>46366.15</v>
      </c>
      <c r="P19">
        <v>45117.48</v>
      </c>
      <c r="Q19" t="s">
        <v>479</v>
      </c>
      <c r="R19">
        <v>1.93</v>
      </c>
      <c r="S19">
        <v>1.91</v>
      </c>
      <c r="T19" t="s">
        <v>90</v>
      </c>
      <c r="U19">
        <v>275</v>
      </c>
      <c r="V19" s="53">
        <f>IF(COUNTIF(RLU!$C:$C,'P11'!$C19)&gt;0,VLOOKUP($C19,RLU!$C$2:$G$992,3,FALSE),0)</f>
        <v>0</v>
      </c>
      <c r="W19" s="53">
        <f>IF(COUNTIF(RLU!$C:$C,'P11'!$C19)&gt;0,VLOOKUP($C19,RLU!$C$2:$G$992,4,FALSE),0)</f>
        <v>0</v>
      </c>
      <c r="X19" s="53">
        <f>IF(COUNTIF(RLU!$C:$C,'P11'!$C19)&gt;0,VLOOKUP($C19,RLU!$C$2:$G$992,5,FALSE),0)</f>
        <v>0</v>
      </c>
      <c r="Y19" s="52" t="str">
        <f>VLOOKUP(H19,LU!C$4:D$24,2,FALSE)</f>
        <v>Wines</v>
      </c>
    </row>
    <row r="20" spans="1:25" hidden="1" x14ac:dyDescent="0.25">
      <c r="A20" s="14" t="s">
        <v>87</v>
      </c>
      <c r="B20">
        <v>19</v>
      </c>
      <c r="C20">
        <v>166</v>
      </c>
      <c r="D20" t="s">
        <v>420</v>
      </c>
      <c r="E20" t="s">
        <v>33</v>
      </c>
      <c r="F20" t="s">
        <v>21</v>
      </c>
      <c r="G20" t="s">
        <v>22</v>
      </c>
      <c r="H20">
        <v>333340</v>
      </c>
      <c r="I20" t="s">
        <v>421</v>
      </c>
      <c r="J20">
        <v>10.45</v>
      </c>
      <c r="K20">
        <v>4958</v>
      </c>
      <c r="L20">
        <v>5239</v>
      </c>
      <c r="M20">
        <v>413.17</v>
      </c>
      <c r="N20">
        <v>436.58</v>
      </c>
      <c r="O20">
        <v>44973.01</v>
      </c>
      <c r="P20">
        <v>47521.9</v>
      </c>
      <c r="Q20" t="s">
        <v>436</v>
      </c>
      <c r="R20">
        <v>1.9</v>
      </c>
      <c r="S20">
        <v>2.04</v>
      </c>
      <c r="T20" t="s">
        <v>405</v>
      </c>
      <c r="U20">
        <v>419</v>
      </c>
      <c r="V20" s="53">
        <f>IF(COUNTIF(RLU!$C:$C,'P11'!$C20)&gt;0,VLOOKUP($C20,RLU!$C$2:$G$992,3,FALSE),0)</f>
        <v>0</v>
      </c>
      <c r="W20" s="53">
        <f>IF(COUNTIF(RLU!$C:$C,'P11'!$C20)&gt;0,VLOOKUP($C20,RLU!$C$2:$G$992,4,FALSE),0)</f>
        <v>0</v>
      </c>
      <c r="X20" s="53">
        <f>IF(COUNTIF(RLU!$C:$C,'P11'!$C20)&gt;0,VLOOKUP($C20,RLU!$C$2:$G$992,5,FALSE),0)</f>
        <v>0</v>
      </c>
      <c r="Y20" s="52" t="str">
        <f>VLOOKUP(H20,LU!C$4:D$24,2,FALSE)</f>
        <v>Wines</v>
      </c>
    </row>
    <row r="21" spans="1:25" hidden="1" x14ac:dyDescent="0.25">
      <c r="A21" s="14" t="s">
        <v>87</v>
      </c>
      <c r="B21">
        <v>20</v>
      </c>
      <c r="C21">
        <v>383356</v>
      </c>
      <c r="D21" t="s">
        <v>450</v>
      </c>
      <c r="E21" t="s">
        <v>412</v>
      </c>
      <c r="F21" t="s">
        <v>21</v>
      </c>
      <c r="G21" t="s">
        <v>24</v>
      </c>
      <c r="H21">
        <v>524780</v>
      </c>
      <c r="I21" t="s">
        <v>403</v>
      </c>
      <c r="J21">
        <v>16.95</v>
      </c>
      <c r="K21">
        <v>2379</v>
      </c>
      <c r="L21">
        <v>2917</v>
      </c>
      <c r="M21">
        <v>396.5</v>
      </c>
      <c r="N21">
        <v>486.17</v>
      </c>
      <c r="O21">
        <v>35263.94</v>
      </c>
      <c r="P21">
        <v>43238.720000000001</v>
      </c>
      <c r="Q21" t="s">
        <v>27</v>
      </c>
      <c r="R21">
        <v>1.82</v>
      </c>
      <c r="S21">
        <v>2.27</v>
      </c>
      <c r="T21" t="s">
        <v>422</v>
      </c>
      <c r="U21">
        <v>368</v>
      </c>
      <c r="V21" s="53">
        <f>IF(COUNTIF(RLU!$C:$C,'P11'!$C21)&gt;0,VLOOKUP($C21,RLU!$C$2:$G$992,3,FALSE),0)</f>
        <v>0</v>
      </c>
      <c r="W21" s="53">
        <f>IF(COUNTIF(RLU!$C:$C,'P11'!$C21)&gt;0,VLOOKUP($C21,RLU!$C$2:$G$992,4,FALSE),0)</f>
        <v>0</v>
      </c>
      <c r="X21" s="53">
        <f>IF(COUNTIF(RLU!$C:$C,'P11'!$C21)&gt;0,VLOOKUP($C21,RLU!$C$2:$G$992,5,FALSE),0)</f>
        <v>0</v>
      </c>
      <c r="Y21" s="52" t="str">
        <f>VLOOKUP(H21,LU!C$4:D$24,2,FALSE)</f>
        <v>Wines</v>
      </c>
    </row>
    <row r="22" spans="1:25" hidden="1" x14ac:dyDescent="0.25">
      <c r="A22" s="14" t="s">
        <v>87</v>
      </c>
      <c r="B22">
        <v>21</v>
      </c>
      <c r="C22">
        <v>619791</v>
      </c>
      <c r="D22" t="s">
        <v>452</v>
      </c>
      <c r="E22" t="s">
        <v>412</v>
      </c>
      <c r="F22" t="s">
        <v>21</v>
      </c>
      <c r="G22" t="s">
        <v>22</v>
      </c>
      <c r="H22">
        <v>524780</v>
      </c>
      <c r="I22" t="s">
        <v>403</v>
      </c>
      <c r="J22">
        <v>9.9499999999999993</v>
      </c>
      <c r="K22">
        <v>4611</v>
      </c>
      <c r="L22">
        <v>4765</v>
      </c>
      <c r="M22">
        <v>384.25</v>
      </c>
      <c r="N22">
        <v>397.08</v>
      </c>
      <c r="O22">
        <v>39785.18</v>
      </c>
      <c r="P22">
        <v>41113.94</v>
      </c>
      <c r="Q22" t="s">
        <v>26</v>
      </c>
      <c r="R22">
        <v>1.76</v>
      </c>
      <c r="S22">
        <v>1.85</v>
      </c>
      <c r="T22" t="s">
        <v>436</v>
      </c>
      <c r="U22">
        <v>375</v>
      </c>
      <c r="V22" s="53">
        <f>IF(COUNTIF(RLU!$C:$C,'P11'!$C22)&gt;0,VLOOKUP($C22,RLU!$C$2:$G$992,3,FALSE),0)</f>
        <v>0</v>
      </c>
      <c r="W22" s="53">
        <f>IF(COUNTIF(RLU!$C:$C,'P11'!$C22)&gt;0,VLOOKUP($C22,RLU!$C$2:$G$992,4,FALSE),0)</f>
        <v>0</v>
      </c>
      <c r="X22" s="53">
        <f>IF(COUNTIF(RLU!$C:$C,'P11'!$C22)&gt;0,VLOOKUP($C22,RLU!$C$2:$G$992,5,FALSE),0)</f>
        <v>0</v>
      </c>
      <c r="Y22" s="52" t="str">
        <f>VLOOKUP(H22,LU!C$4:D$24,2,FALSE)</f>
        <v>Wines</v>
      </c>
    </row>
    <row r="23" spans="1:25" hidden="1" x14ac:dyDescent="0.25">
      <c r="A23" s="14" t="s">
        <v>87</v>
      </c>
      <c r="B23">
        <v>22</v>
      </c>
      <c r="C23">
        <v>249656</v>
      </c>
      <c r="D23" t="s">
        <v>457</v>
      </c>
      <c r="E23" t="s">
        <v>412</v>
      </c>
      <c r="F23" t="s">
        <v>21</v>
      </c>
      <c r="G23" t="s">
        <v>22</v>
      </c>
      <c r="H23">
        <v>522566</v>
      </c>
      <c r="I23" t="s">
        <v>425</v>
      </c>
      <c r="J23">
        <v>11.45</v>
      </c>
      <c r="K23">
        <v>4334</v>
      </c>
      <c r="L23">
        <v>4240</v>
      </c>
      <c r="M23">
        <v>361.17</v>
      </c>
      <c r="N23">
        <v>353.33</v>
      </c>
      <c r="O23">
        <v>43148.23</v>
      </c>
      <c r="P23">
        <v>42212.39</v>
      </c>
      <c r="Q23" t="s">
        <v>508</v>
      </c>
      <c r="R23">
        <v>1.66</v>
      </c>
      <c r="S23">
        <v>1.65</v>
      </c>
      <c r="T23" t="s">
        <v>90</v>
      </c>
      <c r="U23">
        <v>354</v>
      </c>
      <c r="V23" s="53">
        <f>IF(COUNTIF(RLU!$C:$C,'P11'!$C23)&gt;0,VLOOKUP($C23,RLU!$C$2:$G$992,3,FALSE),0)</f>
        <v>0</v>
      </c>
      <c r="W23" s="53">
        <f>IF(COUNTIF(RLU!$C:$C,'P11'!$C23)&gt;0,VLOOKUP($C23,RLU!$C$2:$G$992,4,FALSE),0)</f>
        <v>0</v>
      </c>
      <c r="X23" s="53">
        <f>IF(COUNTIF(RLU!$C:$C,'P11'!$C23)&gt;0,VLOOKUP($C23,RLU!$C$2:$G$992,5,FALSE),0)</f>
        <v>0</v>
      </c>
      <c r="Y23" s="52" t="str">
        <f>VLOOKUP(H23,LU!C$4:D$24,2,FALSE)</f>
        <v>Wines</v>
      </c>
    </row>
    <row r="24" spans="1:25" hidden="1" x14ac:dyDescent="0.25">
      <c r="A24" s="14" t="s">
        <v>87</v>
      </c>
      <c r="B24">
        <v>23</v>
      </c>
      <c r="C24">
        <v>534693</v>
      </c>
      <c r="D24" t="s">
        <v>449</v>
      </c>
      <c r="E24" t="s">
        <v>433</v>
      </c>
      <c r="F24" t="s">
        <v>21</v>
      </c>
      <c r="G24" t="s">
        <v>22</v>
      </c>
      <c r="H24">
        <v>524780</v>
      </c>
      <c r="I24" t="s">
        <v>403</v>
      </c>
      <c r="J24">
        <v>9.35</v>
      </c>
      <c r="K24">
        <v>4319</v>
      </c>
      <c r="L24">
        <v>4990</v>
      </c>
      <c r="M24">
        <v>359.92</v>
      </c>
      <c r="N24">
        <v>415.83</v>
      </c>
      <c r="O24">
        <v>34972.43</v>
      </c>
      <c r="P24">
        <v>40405.75</v>
      </c>
      <c r="Q24" t="s">
        <v>48</v>
      </c>
      <c r="R24">
        <v>1.65</v>
      </c>
      <c r="S24">
        <v>1.94</v>
      </c>
      <c r="T24" t="s">
        <v>426</v>
      </c>
      <c r="U24">
        <v>434</v>
      </c>
      <c r="V24" s="53">
        <f>IF(COUNTIF(RLU!$C:$C,'P11'!$C24)&gt;0,VLOOKUP($C24,RLU!$C$2:$G$992,3,FALSE),0)</f>
        <v>0</v>
      </c>
      <c r="W24" s="53">
        <f>IF(COUNTIF(RLU!$C:$C,'P11'!$C24)&gt;0,VLOOKUP($C24,RLU!$C$2:$G$992,4,FALSE),0)</f>
        <v>0</v>
      </c>
      <c r="X24" s="53">
        <f>IF(COUNTIF(RLU!$C:$C,'P11'!$C24)&gt;0,VLOOKUP($C24,RLU!$C$2:$G$992,5,FALSE),0)</f>
        <v>0</v>
      </c>
      <c r="Y24" s="52" t="str">
        <f>VLOOKUP(H24,LU!C$4:D$24,2,FALSE)</f>
        <v>Wines</v>
      </c>
    </row>
    <row r="25" spans="1:25" hidden="1" x14ac:dyDescent="0.25">
      <c r="A25" s="14" t="s">
        <v>87</v>
      </c>
      <c r="B25">
        <v>24</v>
      </c>
      <c r="C25">
        <v>642983</v>
      </c>
      <c r="D25" t="s">
        <v>483</v>
      </c>
      <c r="E25" t="s">
        <v>424</v>
      </c>
      <c r="F25" t="s">
        <v>21</v>
      </c>
      <c r="G25" t="s">
        <v>22</v>
      </c>
      <c r="H25">
        <v>522560</v>
      </c>
      <c r="I25" t="s">
        <v>425</v>
      </c>
      <c r="J25">
        <v>9.9499999999999993</v>
      </c>
      <c r="K25">
        <v>4250</v>
      </c>
      <c r="M25">
        <v>354.17</v>
      </c>
      <c r="N25"/>
      <c r="O25">
        <v>36670.35</v>
      </c>
      <c r="Q25" t="s">
        <v>29</v>
      </c>
      <c r="R25">
        <v>1.63</v>
      </c>
      <c r="T25" t="s">
        <v>29</v>
      </c>
      <c r="U25">
        <v>190</v>
      </c>
      <c r="V25" s="53">
        <f>IF(COUNTIF(RLU!$C:$C,'P11'!$C25)&gt;0,VLOOKUP($C25,RLU!$C$2:$G$992,3,FALSE),0)</f>
        <v>0</v>
      </c>
      <c r="W25" s="53">
        <f>IF(COUNTIF(RLU!$C:$C,'P11'!$C25)&gt;0,VLOOKUP($C25,RLU!$C$2:$G$992,4,FALSE),0)</f>
        <v>0</v>
      </c>
      <c r="X25" s="53">
        <f>IF(COUNTIF(RLU!$C:$C,'P11'!$C25)&gt;0,VLOOKUP($C25,RLU!$C$2:$G$992,5,FALSE),0)</f>
        <v>0</v>
      </c>
      <c r="Y25" s="52" t="str">
        <f>VLOOKUP(H25,LU!C$4:D$24,2,FALSE)</f>
        <v>Wines</v>
      </c>
    </row>
    <row r="26" spans="1:25" hidden="1" x14ac:dyDescent="0.25">
      <c r="A26" s="14" t="s">
        <v>87</v>
      </c>
      <c r="B26">
        <v>25</v>
      </c>
      <c r="C26">
        <v>622134</v>
      </c>
      <c r="D26" t="s">
        <v>458</v>
      </c>
      <c r="E26" t="s">
        <v>33</v>
      </c>
      <c r="F26" t="s">
        <v>21</v>
      </c>
      <c r="G26" t="s">
        <v>22</v>
      </c>
      <c r="H26">
        <v>333341</v>
      </c>
      <c r="I26" t="s">
        <v>417</v>
      </c>
      <c r="J26">
        <v>12.45</v>
      </c>
      <c r="K26">
        <v>3715</v>
      </c>
      <c r="L26">
        <v>11</v>
      </c>
      <c r="M26">
        <v>309.58</v>
      </c>
      <c r="N26">
        <v>0.92</v>
      </c>
      <c r="O26">
        <v>40273.230000000003</v>
      </c>
      <c r="P26">
        <v>119.25</v>
      </c>
      <c r="Q26" t="s">
        <v>787</v>
      </c>
      <c r="R26">
        <v>1.42</v>
      </c>
      <c r="S26">
        <v>0</v>
      </c>
      <c r="T26" t="s">
        <v>29</v>
      </c>
      <c r="U26">
        <v>256</v>
      </c>
      <c r="V26" s="53">
        <f>IF(COUNTIF(RLU!$C:$C,'P11'!$C26)&gt;0,VLOOKUP($C26,RLU!$C$2:$G$992,3,FALSE),0)</f>
        <v>0</v>
      </c>
      <c r="W26" s="53">
        <f>IF(COUNTIF(RLU!$C:$C,'P11'!$C26)&gt;0,VLOOKUP($C26,RLU!$C$2:$G$992,4,FALSE),0)</f>
        <v>0</v>
      </c>
      <c r="X26" s="53">
        <f>IF(COUNTIF(RLU!$C:$C,'P11'!$C26)&gt;0,VLOOKUP($C26,RLU!$C$2:$G$992,5,FALSE),0)</f>
        <v>0</v>
      </c>
      <c r="Y26" s="52" t="str">
        <f>VLOOKUP(H26,LU!C$4:D$24,2,FALSE)</f>
        <v>Wines</v>
      </c>
    </row>
    <row r="27" spans="1:25" hidden="1" x14ac:dyDescent="0.25">
      <c r="A27" s="14" t="s">
        <v>87</v>
      </c>
      <c r="B27">
        <v>26</v>
      </c>
      <c r="C27">
        <v>43588</v>
      </c>
      <c r="D27" t="s">
        <v>453</v>
      </c>
      <c r="E27" t="s">
        <v>23</v>
      </c>
      <c r="F27" t="s">
        <v>21</v>
      </c>
      <c r="G27" t="s">
        <v>22</v>
      </c>
      <c r="H27">
        <v>333342</v>
      </c>
      <c r="I27" t="s">
        <v>454</v>
      </c>
      <c r="J27">
        <v>11.95</v>
      </c>
      <c r="K27">
        <v>3102</v>
      </c>
      <c r="L27">
        <v>1306</v>
      </c>
      <c r="M27">
        <v>258.5</v>
      </c>
      <c r="N27">
        <v>108.83</v>
      </c>
      <c r="O27">
        <v>32255.31</v>
      </c>
      <c r="P27">
        <v>13580.09</v>
      </c>
      <c r="Q27" t="s">
        <v>788</v>
      </c>
      <c r="R27">
        <v>1.19</v>
      </c>
      <c r="S27">
        <v>0.51</v>
      </c>
      <c r="T27" t="s">
        <v>150</v>
      </c>
      <c r="U27">
        <v>291</v>
      </c>
      <c r="V27" s="53">
        <f>IF(COUNTIF(RLU!$C:$C,'P11'!$C27)&gt;0,VLOOKUP($C27,RLU!$C$2:$G$992,3,FALSE),0)</f>
        <v>0</v>
      </c>
      <c r="W27" s="53">
        <f>IF(COUNTIF(RLU!$C:$C,'P11'!$C27)&gt;0,VLOOKUP($C27,RLU!$C$2:$G$992,4,FALSE),0)</f>
        <v>0</v>
      </c>
      <c r="X27" s="53">
        <f>IF(COUNTIF(RLU!$C:$C,'P11'!$C27)&gt;0,VLOOKUP($C27,RLU!$C$2:$G$992,5,FALSE),0)</f>
        <v>0</v>
      </c>
      <c r="Y27" s="52" t="str">
        <f>VLOOKUP(H27,LU!C$4:D$24,2,FALSE)</f>
        <v>Wines</v>
      </c>
    </row>
    <row r="28" spans="1:25" hidden="1" x14ac:dyDescent="0.25">
      <c r="A28" s="14" t="s">
        <v>87</v>
      </c>
      <c r="B28">
        <v>27</v>
      </c>
      <c r="C28">
        <v>234575</v>
      </c>
      <c r="D28" t="s">
        <v>439</v>
      </c>
      <c r="E28" t="s">
        <v>440</v>
      </c>
      <c r="F28" t="s">
        <v>21</v>
      </c>
      <c r="G28" t="s">
        <v>22</v>
      </c>
      <c r="H28">
        <v>333341</v>
      </c>
      <c r="I28" t="s">
        <v>417</v>
      </c>
      <c r="J28">
        <v>13.1</v>
      </c>
      <c r="K28">
        <v>3094</v>
      </c>
      <c r="L28">
        <v>3902</v>
      </c>
      <c r="M28">
        <v>257.83</v>
      </c>
      <c r="N28">
        <v>325.17</v>
      </c>
      <c r="O28">
        <v>35320.879999999997</v>
      </c>
      <c r="P28">
        <v>44544.959999999999</v>
      </c>
      <c r="Q28" t="s">
        <v>565</v>
      </c>
      <c r="R28">
        <v>1.18</v>
      </c>
      <c r="S28">
        <v>1.52</v>
      </c>
      <c r="T28" t="s">
        <v>94</v>
      </c>
      <c r="U28">
        <v>192</v>
      </c>
      <c r="V28" s="53">
        <f>IF(COUNTIF(RLU!$C:$C,'P11'!$C28)&gt;0,VLOOKUP($C28,RLU!$C$2:$G$992,3,FALSE),0)</f>
        <v>0</v>
      </c>
      <c r="W28" s="53">
        <f>IF(COUNTIF(RLU!$C:$C,'P11'!$C28)&gt;0,VLOOKUP($C28,RLU!$C$2:$G$992,4,FALSE),0)</f>
        <v>0</v>
      </c>
      <c r="X28" s="53">
        <f>IF(COUNTIF(RLU!$C:$C,'P11'!$C28)&gt;0,VLOOKUP($C28,RLU!$C$2:$G$992,5,FALSE),0)</f>
        <v>0</v>
      </c>
      <c r="Y28" s="52" t="str">
        <f>VLOOKUP(H28,LU!C$4:D$24,2,FALSE)</f>
        <v>Wines</v>
      </c>
    </row>
    <row r="29" spans="1:25" hidden="1" x14ac:dyDescent="0.25">
      <c r="A29" s="14" t="s">
        <v>87</v>
      </c>
      <c r="B29">
        <v>28</v>
      </c>
      <c r="C29">
        <v>10428</v>
      </c>
      <c r="D29" t="s">
        <v>595</v>
      </c>
      <c r="E29" t="s">
        <v>412</v>
      </c>
      <c r="F29" t="s">
        <v>21</v>
      </c>
      <c r="G29" t="s">
        <v>24</v>
      </c>
      <c r="H29">
        <v>524780</v>
      </c>
      <c r="I29" t="s">
        <v>403</v>
      </c>
      <c r="J29">
        <v>18.95</v>
      </c>
      <c r="K29">
        <v>1531</v>
      </c>
      <c r="M29">
        <v>255.17</v>
      </c>
      <c r="N29"/>
      <c r="O29">
        <v>25403.759999999998</v>
      </c>
      <c r="Q29" t="s">
        <v>29</v>
      </c>
      <c r="R29">
        <v>1.17</v>
      </c>
      <c r="T29" t="s">
        <v>29</v>
      </c>
      <c r="U29">
        <v>309</v>
      </c>
      <c r="V29" s="53">
        <f>IF(COUNTIF(RLU!$C:$C,'P11'!$C29)&gt;0,VLOOKUP($C29,RLU!$C$2:$G$992,3,FALSE),0)</f>
        <v>0</v>
      </c>
      <c r="W29" s="53">
        <f>IF(COUNTIF(RLU!$C:$C,'P11'!$C29)&gt;0,VLOOKUP($C29,RLU!$C$2:$G$992,4,FALSE),0)</f>
        <v>0</v>
      </c>
      <c r="X29" s="53">
        <f>IF(COUNTIF(RLU!$C:$C,'P11'!$C29)&gt;0,VLOOKUP($C29,RLU!$C$2:$G$992,5,FALSE),0)</f>
        <v>0</v>
      </c>
      <c r="Y29" s="52" t="str">
        <f>VLOOKUP(H29,LU!C$4:D$24,2,FALSE)</f>
        <v>Wines</v>
      </c>
    </row>
    <row r="30" spans="1:25" hidden="1" x14ac:dyDescent="0.25">
      <c r="A30" s="14" t="s">
        <v>87</v>
      </c>
      <c r="B30">
        <v>29</v>
      </c>
      <c r="C30">
        <v>165845</v>
      </c>
      <c r="D30" t="s">
        <v>484</v>
      </c>
      <c r="E30" t="s">
        <v>46</v>
      </c>
      <c r="F30" t="s">
        <v>21</v>
      </c>
      <c r="G30" t="s">
        <v>22</v>
      </c>
      <c r="H30">
        <v>333343</v>
      </c>
      <c r="I30" t="s">
        <v>478</v>
      </c>
      <c r="J30">
        <v>12.85</v>
      </c>
      <c r="K30">
        <v>2936</v>
      </c>
      <c r="L30">
        <v>1587</v>
      </c>
      <c r="M30">
        <v>244.67</v>
      </c>
      <c r="N30">
        <v>132.25</v>
      </c>
      <c r="O30">
        <v>32867.61</v>
      </c>
      <c r="P30">
        <v>17765.97</v>
      </c>
      <c r="Q30" t="s">
        <v>789</v>
      </c>
      <c r="R30">
        <v>1.1200000000000001</v>
      </c>
      <c r="S30">
        <v>0.62</v>
      </c>
      <c r="T30" t="s">
        <v>790</v>
      </c>
      <c r="U30">
        <v>319</v>
      </c>
      <c r="V30" s="53">
        <f>IF(COUNTIF(RLU!$C:$C,'P11'!$C30)&gt;0,VLOOKUP($C30,RLU!$C$2:$G$992,3,FALSE),0)</f>
        <v>0</v>
      </c>
      <c r="W30" s="53">
        <f>IF(COUNTIF(RLU!$C:$C,'P11'!$C30)&gt;0,VLOOKUP($C30,RLU!$C$2:$G$992,4,FALSE),0)</f>
        <v>0</v>
      </c>
      <c r="X30" s="53">
        <f>IF(COUNTIF(RLU!$C:$C,'P11'!$C30)&gt;0,VLOOKUP($C30,RLU!$C$2:$G$992,5,FALSE),0)</f>
        <v>0</v>
      </c>
      <c r="Y30" s="52" t="str">
        <f>VLOOKUP(H30,LU!C$4:D$24,2,FALSE)</f>
        <v>Wines</v>
      </c>
    </row>
    <row r="31" spans="1:25" hidden="1" x14ac:dyDescent="0.25">
      <c r="A31" s="14" t="s">
        <v>87</v>
      </c>
      <c r="B31">
        <v>30</v>
      </c>
      <c r="C31">
        <v>12641</v>
      </c>
      <c r="D31" t="s">
        <v>465</v>
      </c>
      <c r="E31" t="s">
        <v>466</v>
      </c>
      <c r="F31" t="s">
        <v>21</v>
      </c>
      <c r="G31" t="s">
        <v>22</v>
      </c>
      <c r="H31">
        <v>333341</v>
      </c>
      <c r="I31" t="s">
        <v>417</v>
      </c>
      <c r="J31">
        <v>14.95</v>
      </c>
      <c r="K31">
        <v>2457</v>
      </c>
      <c r="L31">
        <v>2060</v>
      </c>
      <c r="M31">
        <v>204.75</v>
      </c>
      <c r="N31">
        <v>171.67</v>
      </c>
      <c r="O31">
        <v>32071.46</v>
      </c>
      <c r="P31">
        <v>26889.38</v>
      </c>
      <c r="Q31" t="s">
        <v>731</v>
      </c>
      <c r="R31">
        <v>0.94</v>
      </c>
      <c r="S31">
        <v>0.8</v>
      </c>
      <c r="T31" t="s">
        <v>786</v>
      </c>
      <c r="U31">
        <v>343</v>
      </c>
      <c r="V31" s="53">
        <f>IF(COUNTIF(RLU!$C:$C,'P11'!$C31)&gt;0,VLOOKUP($C31,RLU!$C$2:$G$992,3,FALSE),0)</f>
        <v>0</v>
      </c>
      <c r="W31" s="53">
        <f>IF(COUNTIF(RLU!$C:$C,'P11'!$C31)&gt;0,VLOOKUP($C31,RLU!$C$2:$G$992,4,FALSE),0)</f>
        <v>0</v>
      </c>
      <c r="X31" s="53">
        <f>IF(COUNTIF(RLU!$C:$C,'P11'!$C31)&gt;0,VLOOKUP($C31,RLU!$C$2:$G$992,5,FALSE),0)</f>
        <v>0</v>
      </c>
      <c r="Y31" s="52" t="str">
        <f>VLOOKUP(H31,LU!C$4:D$24,2,FALSE)</f>
        <v>Wines</v>
      </c>
    </row>
    <row r="32" spans="1:25" hidden="1" x14ac:dyDescent="0.25">
      <c r="A32" s="14" t="s">
        <v>87</v>
      </c>
      <c r="B32">
        <v>31</v>
      </c>
      <c r="C32">
        <v>650325</v>
      </c>
      <c r="D32" t="s">
        <v>437</v>
      </c>
      <c r="E32" t="s">
        <v>412</v>
      </c>
      <c r="F32" t="s">
        <v>21</v>
      </c>
      <c r="G32" t="s">
        <v>22</v>
      </c>
      <c r="H32">
        <v>706030</v>
      </c>
      <c r="I32" t="s">
        <v>438</v>
      </c>
      <c r="J32">
        <v>18.95</v>
      </c>
      <c r="K32">
        <v>2378</v>
      </c>
      <c r="L32">
        <v>2071</v>
      </c>
      <c r="M32">
        <v>198.17</v>
      </c>
      <c r="N32">
        <v>172.58</v>
      </c>
      <c r="O32">
        <v>39457.96</v>
      </c>
      <c r="P32">
        <v>34363.94</v>
      </c>
      <c r="Q32" t="s">
        <v>700</v>
      </c>
      <c r="R32">
        <v>0.91</v>
      </c>
      <c r="S32">
        <v>0.8</v>
      </c>
      <c r="T32" t="s">
        <v>419</v>
      </c>
      <c r="U32">
        <v>206</v>
      </c>
      <c r="V32" s="53">
        <f>IF(COUNTIF(RLU!$C:$C,'P11'!$C32)&gt;0,VLOOKUP($C32,RLU!$C$2:$G$992,3,FALSE),0)</f>
        <v>0</v>
      </c>
      <c r="W32" s="53">
        <f>IF(COUNTIF(RLU!$C:$C,'P11'!$C32)&gt;0,VLOOKUP($C32,RLU!$C$2:$G$992,4,FALSE),0)</f>
        <v>0</v>
      </c>
      <c r="X32" s="53">
        <f>IF(COUNTIF(RLU!$C:$C,'P11'!$C32)&gt;0,VLOOKUP($C32,RLU!$C$2:$G$992,5,FALSE),0)</f>
        <v>0</v>
      </c>
      <c r="Y32" s="52" t="str">
        <f>VLOOKUP(H32,LU!C$4:D$24,2,FALSE)</f>
        <v>Vintages</v>
      </c>
    </row>
    <row r="33" spans="1:25" hidden="1" x14ac:dyDescent="0.25">
      <c r="A33" s="14" t="s">
        <v>87</v>
      </c>
      <c r="B33">
        <v>32</v>
      </c>
      <c r="C33">
        <v>318014</v>
      </c>
      <c r="D33" t="s">
        <v>460</v>
      </c>
      <c r="E33" t="s">
        <v>42</v>
      </c>
      <c r="F33" t="s">
        <v>21</v>
      </c>
      <c r="G33" t="s">
        <v>22</v>
      </c>
      <c r="H33">
        <v>522563</v>
      </c>
      <c r="I33" t="s">
        <v>461</v>
      </c>
      <c r="J33">
        <v>11.5</v>
      </c>
      <c r="K33">
        <v>2274</v>
      </c>
      <c r="L33">
        <v>2446</v>
      </c>
      <c r="M33">
        <v>189.5</v>
      </c>
      <c r="N33">
        <v>203.83</v>
      </c>
      <c r="O33">
        <v>22740</v>
      </c>
      <c r="P33">
        <v>24460</v>
      </c>
      <c r="Q33" t="s">
        <v>405</v>
      </c>
      <c r="R33">
        <v>0.87</v>
      </c>
      <c r="S33">
        <v>0.95</v>
      </c>
      <c r="T33" t="s">
        <v>404</v>
      </c>
      <c r="U33">
        <v>243</v>
      </c>
      <c r="V33" s="53">
        <f>IF(COUNTIF(RLU!$C:$C,'P11'!$C33)&gt;0,VLOOKUP($C33,RLU!$C$2:$G$992,3,FALSE),0)</f>
        <v>0</v>
      </c>
      <c r="W33" s="53">
        <f>IF(COUNTIF(RLU!$C:$C,'P11'!$C33)&gt;0,VLOOKUP($C33,RLU!$C$2:$G$992,4,FALSE),0)</f>
        <v>0</v>
      </c>
      <c r="X33" s="53">
        <f>IF(COUNTIF(RLU!$C:$C,'P11'!$C33)&gt;0,VLOOKUP($C33,RLU!$C$2:$G$992,5,FALSE),0)</f>
        <v>0</v>
      </c>
      <c r="Y33" s="52" t="str">
        <f>VLOOKUP(H33,LU!C$4:D$24,2,FALSE)</f>
        <v>Wines</v>
      </c>
    </row>
    <row r="34" spans="1:25" hidden="1" x14ac:dyDescent="0.25">
      <c r="A34" s="14" t="s">
        <v>87</v>
      </c>
      <c r="B34">
        <v>33</v>
      </c>
      <c r="C34">
        <v>89862</v>
      </c>
      <c r="D34" t="s">
        <v>469</v>
      </c>
      <c r="E34" t="s">
        <v>435</v>
      </c>
      <c r="F34" t="s">
        <v>21</v>
      </c>
      <c r="G34" t="s">
        <v>22</v>
      </c>
      <c r="H34">
        <v>523781</v>
      </c>
      <c r="I34" t="s">
        <v>415</v>
      </c>
      <c r="J34">
        <v>13.95</v>
      </c>
      <c r="K34">
        <v>2197</v>
      </c>
      <c r="L34">
        <v>2280</v>
      </c>
      <c r="M34">
        <v>183.08</v>
      </c>
      <c r="N34">
        <v>190</v>
      </c>
      <c r="O34">
        <v>26733.41</v>
      </c>
      <c r="P34">
        <v>27743.360000000001</v>
      </c>
      <c r="Q34" t="s">
        <v>39</v>
      </c>
      <c r="R34">
        <v>0.84</v>
      </c>
      <c r="S34">
        <v>0.89</v>
      </c>
      <c r="T34" t="s">
        <v>35</v>
      </c>
      <c r="U34">
        <v>312</v>
      </c>
      <c r="V34" s="53">
        <f>IF(COUNTIF(RLU!$C:$C,'P11'!$C34)&gt;0,VLOOKUP($C34,RLU!$C$2:$G$992,3,FALSE),0)</f>
        <v>0</v>
      </c>
      <c r="W34" s="53">
        <f>IF(COUNTIF(RLU!$C:$C,'P11'!$C34)&gt;0,VLOOKUP($C34,RLU!$C$2:$G$992,4,FALSE),0)</f>
        <v>0</v>
      </c>
      <c r="X34" s="53">
        <f>IF(COUNTIF(RLU!$C:$C,'P11'!$C34)&gt;0,VLOOKUP($C34,RLU!$C$2:$G$992,5,FALSE),0)</f>
        <v>0</v>
      </c>
      <c r="Y34" s="52" t="str">
        <f>VLOOKUP(H34,LU!C$4:D$24,2,FALSE)</f>
        <v>Wines</v>
      </c>
    </row>
    <row r="35" spans="1:25" x14ac:dyDescent="0.25">
      <c r="A35" s="14" t="s">
        <v>87</v>
      </c>
      <c r="B35">
        <v>34</v>
      </c>
      <c r="C35">
        <v>325076</v>
      </c>
      <c r="D35" t="s">
        <v>118</v>
      </c>
      <c r="E35" t="s">
        <v>36</v>
      </c>
      <c r="F35" t="s">
        <v>21</v>
      </c>
      <c r="G35" t="s">
        <v>22</v>
      </c>
      <c r="H35">
        <v>705020</v>
      </c>
      <c r="I35" t="s">
        <v>117</v>
      </c>
      <c r="J35">
        <v>28.95</v>
      </c>
      <c r="K35">
        <v>2142</v>
      </c>
      <c r="L35">
        <v>2007</v>
      </c>
      <c r="M35">
        <v>178.5</v>
      </c>
      <c r="N35">
        <v>167.25</v>
      </c>
      <c r="O35">
        <v>54497.79</v>
      </c>
      <c r="P35">
        <v>51063.05</v>
      </c>
      <c r="Q35" t="s">
        <v>464</v>
      </c>
      <c r="R35">
        <v>0.82</v>
      </c>
      <c r="S35">
        <v>0.78</v>
      </c>
      <c r="T35" t="s">
        <v>702</v>
      </c>
      <c r="U35">
        <v>173</v>
      </c>
      <c r="V35" s="53" t="str">
        <f>IF(COUNTIF(RLU!$C:$C,'P11'!$C35)&gt;0,VLOOKUP($C35,RLU!$C$2:$G$992,3,FALSE),0)</f>
        <v>Caves D'Esclans</v>
      </c>
      <c r="W35" s="53" t="str">
        <f>IF(COUNTIF(RLU!$C:$C,'P11'!$C35)&gt;0,VLOOKUP($C35,RLU!$C$2:$G$992,4,FALSE),0)</f>
        <v>Provence</v>
      </c>
      <c r="X35" s="53" t="str">
        <f>IF(COUNTIF(RLU!$C:$C,'P11'!$C35)&gt;0,VLOOKUP($C35,RLU!$C$2:$G$992,5,FALSE),0)</f>
        <v>Cotes De Provence</v>
      </c>
      <c r="Y35" s="52" t="str">
        <f>VLOOKUP(H35,LU!C$4:D$24,2,FALSE)</f>
        <v>Vintages</v>
      </c>
    </row>
    <row r="36" spans="1:25" hidden="1" x14ac:dyDescent="0.25">
      <c r="A36" s="14" t="s">
        <v>87</v>
      </c>
      <c r="B36">
        <v>35</v>
      </c>
      <c r="C36">
        <v>445833</v>
      </c>
      <c r="D36" t="s">
        <v>473</v>
      </c>
      <c r="E36" t="s">
        <v>23</v>
      </c>
      <c r="F36" t="s">
        <v>21</v>
      </c>
      <c r="G36" t="s">
        <v>22</v>
      </c>
      <c r="H36">
        <v>522562</v>
      </c>
      <c r="I36" t="s">
        <v>474</v>
      </c>
      <c r="J36">
        <v>8.9499999999999993</v>
      </c>
      <c r="K36">
        <v>2060</v>
      </c>
      <c r="L36">
        <v>19</v>
      </c>
      <c r="M36">
        <v>171.67</v>
      </c>
      <c r="N36">
        <v>1.58</v>
      </c>
      <c r="O36">
        <v>15951.33</v>
      </c>
      <c r="P36">
        <v>147.12</v>
      </c>
      <c r="Q36" t="s">
        <v>791</v>
      </c>
      <c r="R36">
        <v>0.79</v>
      </c>
      <c r="S36">
        <v>0.01</v>
      </c>
      <c r="T36" t="s">
        <v>792</v>
      </c>
      <c r="U36">
        <v>144</v>
      </c>
      <c r="V36" s="53">
        <f>IF(COUNTIF(RLU!$C:$C,'P11'!$C36)&gt;0,VLOOKUP($C36,RLU!$C$2:$G$992,3,FALSE),0)</f>
        <v>0</v>
      </c>
      <c r="W36" s="53">
        <f>IF(COUNTIF(RLU!$C:$C,'P11'!$C36)&gt;0,VLOOKUP($C36,RLU!$C$2:$G$992,4,FALSE),0)</f>
        <v>0</v>
      </c>
      <c r="X36" s="53">
        <f>IF(COUNTIF(RLU!$C:$C,'P11'!$C36)&gt;0,VLOOKUP($C36,RLU!$C$2:$G$992,5,FALSE),0)</f>
        <v>0</v>
      </c>
      <c r="Y36" s="52" t="str">
        <f>VLOOKUP(H36,LU!C$4:D$24,2,FALSE)</f>
        <v>Wines</v>
      </c>
    </row>
    <row r="37" spans="1:25" hidden="1" x14ac:dyDescent="0.25">
      <c r="A37" s="14" t="s">
        <v>87</v>
      </c>
      <c r="B37">
        <v>36</v>
      </c>
      <c r="C37">
        <v>11571</v>
      </c>
      <c r="D37" t="s">
        <v>612</v>
      </c>
      <c r="E37" t="s">
        <v>400</v>
      </c>
      <c r="F37" t="s">
        <v>21</v>
      </c>
      <c r="G37" t="s">
        <v>22</v>
      </c>
      <c r="H37">
        <v>524780</v>
      </c>
      <c r="I37" t="s">
        <v>403</v>
      </c>
      <c r="J37">
        <v>10.95</v>
      </c>
      <c r="K37">
        <v>2039</v>
      </c>
      <c r="M37">
        <v>169.92</v>
      </c>
      <c r="N37"/>
      <c r="O37">
        <v>19397.57</v>
      </c>
      <c r="Q37" t="s">
        <v>29</v>
      </c>
      <c r="R37">
        <v>0.78</v>
      </c>
      <c r="T37" t="s">
        <v>29</v>
      </c>
      <c r="U37">
        <v>193</v>
      </c>
      <c r="V37" s="53">
        <f>IF(COUNTIF(RLU!$C:$C,'P11'!$C37)&gt;0,VLOOKUP($C37,RLU!$C$2:$G$992,3,FALSE),0)</f>
        <v>0</v>
      </c>
      <c r="W37" s="53">
        <f>IF(COUNTIF(RLU!$C:$C,'P11'!$C37)&gt;0,VLOOKUP($C37,RLU!$C$2:$G$992,4,FALSE),0)</f>
        <v>0</v>
      </c>
      <c r="X37" s="53">
        <f>IF(COUNTIF(RLU!$C:$C,'P11'!$C37)&gt;0,VLOOKUP($C37,RLU!$C$2:$G$992,5,FALSE),0)</f>
        <v>0</v>
      </c>
      <c r="Y37" s="52" t="str">
        <f>VLOOKUP(H37,LU!C$4:D$24,2,FALSE)</f>
        <v>Wines</v>
      </c>
    </row>
    <row r="38" spans="1:25" hidden="1" x14ac:dyDescent="0.25">
      <c r="A38" s="14" t="s">
        <v>87</v>
      </c>
      <c r="B38">
        <v>37</v>
      </c>
      <c r="C38">
        <v>244616</v>
      </c>
      <c r="D38" t="s">
        <v>467</v>
      </c>
      <c r="E38" t="s">
        <v>67</v>
      </c>
      <c r="F38" t="s">
        <v>21</v>
      </c>
      <c r="G38" t="s">
        <v>22</v>
      </c>
      <c r="H38">
        <v>523781</v>
      </c>
      <c r="I38" t="s">
        <v>415</v>
      </c>
      <c r="J38">
        <v>13.95</v>
      </c>
      <c r="K38">
        <v>1540</v>
      </c>
      <c r="L38">
        <v>1801</v>
      </c>
      <c r="M38">
        <v>128.33000000000001</v>
      </c>
      <c r="N38">
        <v>150.08000000000001</v>
      </c>
      <c r="O38">
        <v>18738.939999999999</v>
      </c>
      <c r="P38">
        <v>21914.82</v>
      </c>
      <c r="Q38" t="s">
        <v>427</v>
      </c>
      <c r="R38">
        <v>0.59</v>
      </c>
      <c r="S38">
        <v>0.7</v>
      </c>
      <c r="T38" t="s">
        <v>431</v>
      </c>
      <c r="U38">
        <v>260</v>
      </c>
      <c r="V38" s="53">
        <f>IF(COUNTIF(RLU!$C:$C,'P11'!$C38)&gt;0,VLOOKUP($C38,RLU!$C$2:$G$992,3,FALSE),0)</f>
        <v>0</v>
      </c>
      <c r="W38" s="53">
        <f>IF(COUNTIF(RLU!$C:$C,'P11'!$C38)&gt;0,VLOOKUP($C38,RLU!$C$2:$G$992,4,FALSE),0)</f>
        <v>0</v>
      </c>
      <c r="X38" s="53">
        <f>IF(COUNTIF(RLU!$C:$C,'P11'!$C38)&gt;0,VLOOKUP($C38,RLU!$C$2:$G$992,5,FALSE),0)</f>
        <v>0</v>
      </c>
      <c r="Y38" s="52" t="str">
        <f>VLOOKUP(H38,LU!C$4:D$24,2,FALSE)</f>
        <v>Wines</v>
      </c>
    </row>
    <row r="39" spans="1:25" hidden="1" x14ac:dyDescent="0.25">
      <c r="A39" s="14" t="s">
        <v>87</v>
      </c>
      <c r="B39">
        <v>38</v>
      </c>
      <c r="C39">
        <v>613471</v>
      </c>
      <c r="D39" t="s">
        <v>480</v>
      </c>
      <c r="E39" t="s">
        <v>481</v>
      </c>
      <c r="F39" t="s">
        <v>21</v>
      </c>
      <c r="G39" t="s">
        <v>22</v>
      </c>
      <c r="H39">
        <v>523781</v>
      </c>
      <c r="I39" t="s">
        <v>415</v>
      </c>
      <c r="J39">
        <v>14.95</v>
      </c>
      <c r="K39">
        <v>1367</v>
      </c>
      <c r="L39">
        <v>1513</v>
      </c>
      <c r="M39">
        <v>113.92</v>
      </c>
      <c r="N39">
        <v>126.08</v>
      </c>
      <c r="O39">
        <v>17843.580000000002</v>
      </c>
      <c r="P39">
        <v>19749.34</v>
      </c>
      <c r="Q39" t="s">
        <v>32</v>
      </c>
      <c r="R39">
        <v>0.52</v>
      </c>
      <c r="S39">
        <v>0.59</v>
      </c>
      <c r="T39" t="s">
        <v>47</v>
      </c>
      <c r="U39">
        <v>249</v>
      </c>
      <c r="V39" s="53">
        <f>IF(COUNTIF(RLU!$C:$C,'P11'!$C39)&gt;0,VLOOKUP($C39,RLU!$C$2:$G$992,3,FALSE),0)</f>
        <v>0</v>
      </c>
      <c r="W39" s="53">
        <f>IF(COUNTIF(RLU!$C:$C,'P11'!$C39)&gt;0,VLOOKUP($C39,RLU!$C$2:$G$992,4,FALSE),0)</f>
        <v>0</v>
      </c>
      <c r="X39" s="53">
        <f>IF(COUNTIF(RLU!$C:$C,'P11'!$C39)&gt;0,VLOOKUP($C39,RLU!$C$2:$G$992,5,FALSE),0)</f>
        <v>0</v>
      </c>
      <c r="Y39" s="52" t="str">
        <f>VLOOKUP(H39,LU!C$4:D$24,2,FALSE)</f>
        <v>Wines</v>
      </c>
    </row>
    <row r="40" spans="1:25" hidden="1" x14ac:dyDescent="0.25">
      <c r="A40" s="14" t="s">
        <v>87</v>
      </c>
      <c r="B40">
        <v>39</v>
      </c>
      <c r="C40">
        <v>341743</v>
      </c>
      <c r="D40" t="s">
        <v>529</v>
      </c>
      <c r="E40" t="s">
        <v>400</v>
      </c>
      <c r="F40" t="s">
        <v>21</v>
      </c>
      <c r="G40" t="s">
        <v>22</v>
      </c>
      <c r="H40">
        <v>523781</v>
      </c>
      <c r="I40" t="s">
        <v>415</v>
      </c>
      <c r="J40">
        <v>17.95</v>
      </c>
      <c r="K40">
        <v>1310</v>
      </c>
      <c r="L40">
        <v>30</v>
      </c>
      <c r="M40">
        <v>109.17</v>
      </c>
      <c r="N40">
        <v>2.5</v>
      </c>
      <c r="O40">
        <v>20577.43</v>
      </c>
      <c r="P40">
        <v>471.24</v>
      </c>
      <c r="Q40" t="s">
        <v>793</v>
      </c>
      <c r="R40">
        <v>0.5</v>
      </c>
      <c r="S40">
        <v>0.01</v>
      </c>
      <c r="T40" t="s">
        <v>794</v>
      </c>
      <c r="U40">
        <v>301</v>
      </c>
      <c r="V40" s="53">
        <f>IF(COUNTIF(RLU!$C:$C,'P11'!$C40)&gt;0,VLOOKUP($C40,RLU!$C$2:$G$992,3,FALSE),0)</f>
        <v>0</v>
      </c>
      <c r="W40" s="53">
        <f>IF(COUNTIF(RLU!$C:$C,'P11'!$C40)&gt;0,VLOOKUP($C40,RLU!$C$2:$G$992,4,FALSE),0)</f>
        <v>0</v>
      </c>
      <c r="X40" s="53">
        <f>IF(COUNTIF(RLU!$C:$C,'P11'!$C40)&gt;0,VLOOKUP($C40,RLU!$C$2:$G$992,5,FALSE),0)</f>
        <v>0</v>
      </c>
      <c r="Y40" s="52" t="str">
        <f>VLOOKUP(H40,LU!C$4:D$24,2,FALSE)</f>
        <v>Wines</v>
      </c>
    </row>
    <row r="41" spans="1:25" hidden="1" x14ac:dyDescent="0.25">
      <c r="A41" s="14" t="s">
        <v>87</v>
      </c>
      <c r="B41">
        <v>40</v>
      </c>
      <c r="C41">
        <v>539312</v>
      </c>
      <c r="D41" t="s">
        <v>476</v>
      </c>
      <c r="E41" t="s">
        <v>85</v>
      </c>
      <c r="F41" t="s">
        <v>21</v>
      </c>
      <c r="G41" t="s">
        <v>22</v>
      </c>
      <c r="H41">
        <v>522560</v>
      </c>
      <c r="I41" t="s">
        <v>425</v>
      </c>
      <c r="J41">
        <v>17.899999999999999</v>
      </c>
      <c r="K41">
        <v>1185</v>
      </c>
      <c r="L41">
        <v>27</v>
      </c>
      <c r="M41">
        <v>98.75</v>
      </c>
      <c r="N41">
        <v>2.25</v>
      </c>
      <c r="O41">
        <v>18561.5</v>
      </c>
      <c r="P41">
        <v>422.92</v>
      </c>
      <c r="Q41" t="s">
        <v>795</v>
      </c>
      <c r="R41">
        <v>0.45</v>
      </c>
      <c r="S41">
        <v>0.01</v>
      </c>
      <c r="T41" t="s">
        <v>796</v>
      </c>
      <c r="U41">
        <v>224</v>
      </c>
      <c r="V41" s="53">
        <f>IF(COUNTIF(RLU!$C:$C,'P11'!$C41)&gt;0,VLOOKUP($C41,RLU!$C$2:$G$992,3,FALSE),0)</f>
        <v>0</v>
      </c>
      <c r="W41" s="53">
        <f>IF(COUNTIF(RLU!$C:$C,'P11'!$C41)&gt;0,VLOOKUP($C41,RLU!$C$2:$G$992,4,FALSE),0)</f>
        <v>0</v>
      </c>
      <c r="X41" s="53">
        <f>IF(COUNTIF(RLU!$C:$C,'P11'!$C41)&gt;0,VLOOKUP($C41,RLU!$C$2:$G$992,5,FALSE),0)</f>
        <v>0</v>
      </c>
      <c r="Y41" s="52" t="str">
        <f>VLOOKUP(H41,LU!C$4:D$24,2,FALSE)</f>
        <v>Wines</v>
      </c>
    </row>
    <row r="42" spans="1:25" x14ac:dyDescent="0.25">
      <c r="A42" s="14" t="s">
        <v>87</v>
      </c>
      <c r="B42">
        <v>41</v>
      </c>
      <c r="C42">
        <v>342584</v>
      </c>
      <c r="D42" t="s">
        <v>147</v>
      </c>
      <c r="E42" t="s">
        <v>33</v>
      </c>
      <c r="F42" t="s">
        <v>21</v>
      </c>
      <c r="G42" t="s">
        <v>22</v>
      </c>
      <c r="H42">
        <v>705020</v>
      </c>
      <c r="I42" t="s">
        <v>117</v>
      </c>
      <c r="J42">
        <v>24.95</v>
      </c>
      <c r="K42">
        <v>1109</v>
      </c>
      <c r="L42">
        <v>757</v>
      </c>
      <c r="M42">
        <v>92.42</v>
      </c>
      <c r="N42">
        <v>63.08</v>
      </c>
      <c r="O42">
        <v>24290.04</v>
      </c>
      <c r="P42">
        <v>16580.310000000001</v>
      </c>
      <c r="Q42" t="s">
        <v>797</v>
      </c>
      <c r="R42">
        <v>0.42</v>
      </c>
      <c r="S42">
        <v>0.28999999999999998</v>
      </c>
      <c r="T42" t="s">
        <v>779</v>
      </c>
      <c r="U42">
        <v>108</v>
      </c>
      <c r="V42" s="53" t="str">
        <f>IF(COUNTIF(RLU!$C:$C,'P11'!$C42)&gt;0,VLOOKUP($C42,RLU!$C$2:$G$992,3,FALSE),0)</f>
        <v>Perrin</v>
      </c>
      <c r="W42" s="53" t="str">
        <f>IF(COUNTIF(RLU!$C:$C,'P11'!$C42)&gt;0,VLOOKUP($C42,RLU!$C$2:$G$992,4,FALSE),0)</f>
        <v>Provence</v>
      </c>
      <c r="X42" s="53" t="str">
        <f>IF(COUNTIF(RLU!$C:$C,'P11'!$C42)&gt;0,VLOOKUP($C42,RLU!$C$2:$G$992,5,FALSE),0)</f>
        <v>Cotes De Provence</v>
      </c>
      <c r="Y42" s="52" t="str">
        <f>VLOOKUP(H42,LU!C$4:D$24,2,FALSE)</f>
        <v>Vintages</v>
      </c>
    </row>
    <row r="43" spans="1:25" hidden="1" x14ac:dyDescent="0.25">
      <c r="A43" s="14" t="s">
        <v>87</v>
      </c>
      <c r="B43">
        <v>42</v>
      </c>
      <c r="C43">
        <v>529354</v>
      </c>
      <c r="D43" t="s">
        <v>492</v>
      </c>
      <c r="E43" t="s">
        <v>414</v>
      </c>
      <c r="F43" t="s">
        <v>21</v>
      </c>
      <c r="G43" t="s">
        <v>22</v>
      </c>
      <c r="H43">
        <v>523781</v>
      </c>
      <c r="I43" t="s">
        <v>415</v>
      </c>
      <c r="J43">
        <v>12.95</v>
      </c>
      <c r="K43">
        <v>1059</v>
      </c>
      <c r="L43">
        <v>1345</v>
      </c>
      <c r="M43">
        <v>88.25</v>
      </c>
      <c r="N43">
        <v>112.08</v>
      </c>
      <c r="O43">
        <v>11948.89</v>
      </c>
      <c r="P43">
        <v>15175.88</v>
      </c>
      <c r="Q43" t="s">
        <v>565</v>
      </c>
      <c r="R43">
        <v>0.41</v>
      </c>
      <c r="S43">
        <v>0.52</v>
      </c>
      <c r="T43" t="s">
        <v>565</v>
      </c>
      <c r="U43">
        <v>243</v>
      </c>
      <c r="V43" s="53">
        <f>IF(COUNTIF(RLU!$C:$C,'P11'!$C43)&gt;0,VLOOKUP($C43,RLU!$C$2:$G$992,3,FALSE),0)</f>
        <v>0</v>
      </c>
      <c r="W43" s="53">
        <f>IF(COUNTIF(RLU!$C:$C,'P11'!$C43)&gt;0,VLOOKUP($C43,RLU!$C$2:$G$992,4,FALSE),0)</f>
        <v>0</v>
      </c>
      <c r="X43" s="53">
        <f>IF(COUNTIF(RLU!$C:$C,'P11'!$C43)&gt;0,VLOOKUP($C43,RLU!$C$2:$G$992,5,FALSE),0)</f>
        <v>0</v>
      </c>
      <c r="Y43" s="52" t="str">
        <f>VLOOKUP(H43,LU!C$4:D$24,2,FALSE)</f>
        <v>Wines</v>
      </c>
    </row>
    <row r="44" spans="1:25" hidden="1" x14ac:dyDescent="0.25">
      <c r="A44" s="14" t="s">
        <v>87</v>
      </c>
      <c r="B44">
        <v>43</v>
      </c>
      <c r="C44">
        <v>545780</v>
      </c>
      <c r="D44" t="s">
        <v>470</v>
      </c>
      <c r="E44" t="s">
        <v>424</v>
      </c>
      <c r="F44" t="s">
        <v>21</v>
      </c>
      <c r="G44" t="s">
        <v>22</v>
      </c>
      <c r="H44">
        <v>522560</v>
      </c>
      <c r="I44" t="s">
        <v>425</v>
      </c>
      <c r="J44">
        <v>16.95</v>
      </c>
      <c r="K44">
        <v>1030</v>
      </c>
      <c r="L44">
        <v>52</v>
      </c>
      <c r="M44">
        <v>85.83</v>
      </c>
      <c r="N44">
        <v>4.33</v>
      </c>
      <c r="O44">
        <v>15267.7</v>
      </c>
      <c r="P44">
        <v>770.8</v>
      </c>
      <c r="Q44" t="s">
        <v>798</v>
      </c>
      <c r="R44">
        <v>0.39</v>
      </c>
      <c r="S44">
        <v>0.02</v>
      </c>
      <c r="T44" t="s">
        <v>799</v>
      </c>
      <c r="U44">
        <v>263</v>
      </c>
      <c r="V44" s="53">
        <f>IF(COUNTIF(RLU!$C:$C,'P11'!$C44)&gt;0,VLOOKUP($C44,RLU!$C$2:$G$992,3,FALSE),0)</f>
        <v>0</v>
      </c>
      <c r="W44" s="53">
        <f>IF(COUNTIF(RLU!$C:$C,'P11'!$C44)&gt;0,VLOOKUP($C44,RLU!$C$2:$G$992,4,FALSE),0)</f>
        <v>0</v>
      </c>
      <c r="X44" s="53">
        <f>IF(COUNTIF(RLU!$C:$C,'P11'!$C44)&gt;0,VLOOKUP($C44,RLU!$C$2:$G$992,5,FALSE),0)</f>
        <v>0</v>
      </c>
      <c r="Y44" s="52" t="str">
        <f>VLOOKUP(H44,LU!C$4:D$24,2,FALSE)</f>
        <v>Wines</v>
      </c>
    </row>
    <row r="45" spans="1:25" hidden="1" x14ac:dyDescent="0.25">
      <c r="A45" s="14" t="s">
        <v>87</v>
      </c>
      <c r="B45">
        <v>44</v>
      </c>
      <c r="C45">
        <v>559088</v>
      </c>
      <c r="D45" t="s">
        <v>471</v>
      </c>
      <c r="E45" t="s">
        <v>73</v>
      </c>
      <c r="F45" t="s">
        <v>21</v>
      </c>
      <c r="G45" t="s">
        <v>22</v>
      </c>
      <c r="H45">
        <v>523781</v>
      </c>
      <c r="I45" t="s">
        <v>415</v>
      </c>
      <c r="J45">
        <v>16.95</v>
      </c>
      <c r="K45">
        <v>971</v>
      </c>
      <c r="L45">
        <v>1622</v>
      </c>
      <c r="M45">
        <v>80.92</v>
      </c>
      <c r="N45">
        <v>135.16999999999999</v>
      </c>
      <c r="O45">
        <v>14393.14</v>
      </c>
      <c r="P45">
        <v>24042.92</v>
      </c>
      <c r="Q45" t="s">
        <v>485</v>
      </c>
      <c r="R45">
        <v>0.37</v>
      </c>
      <c r="S45">
        <v>0.63</v>
      </c>
      <c r="T45" t="s">
        <v>549</v>
      </c>
      <c r="U45">
        <v>121</v>
      </c>
      <c r="V45" s="53">
        <f>IF(COUNTIF(RLU!$C:$C,'P11'!$C45)&gt;0,VLOOKUP($C45,RLU!$C$2:$G$992,3,FALSE),0)</f>
        <v>0</v>
      </c>
      <c r="W45" s="53">
        <f>IF(COUNTIF(RLU!$C:$C,'P11'!$C45)&gt;0,VLOOKUP($C45,RLU!$C$2:$G$992,4,FALSE),0)</f>
        <v>0</v>
      </c>
      <c r="X45" s="53">
        <f>IF(COUNTIF(RLU!$C:$C,'P11'!$C45)&gt;0,VLOOKUP($C45,RLU!$C$2:$G$992,5,FALSE),0)</f>
        <v>0</v>
      </c>
      <c r="Y45" s="52" t="str">
        <f>VLOOKUP(H45,LU!C$4:D$24,2,FALSE)</f>
        <v>Wines</v>
      </c>
    </row>
    <row r="46" spans="1:25" hidden="1" x14ac:dyDescent="0.25">
      <c r="A46" s="14" t="s">
        <v>87</v>
      </c>
      <c r="B46">
        <v>45</v>
      </c>
      <c r="C46">
        <v>12497</v>
      </c>
      <c r="D46" t="s">
        <v>800</v>
      </c>
      <c r="E46" t="s">
        <v>20</v>
      </c>
      <c r="F46" t="s">
        <v>21</v>
      </c>
      <c r="G46" t="s">
        <v>22</v>
      </c>
      <c r="H46">
        <v>333341</v>
      </c>
      <c r="I46" t="s">
        <v>417</v>
      </c>
      <c r="J46">
        <v>11.95</v>
      </c>
      <c r="K46">
        <v>850</v>
      </c>
      <c r="M46">
        <v>70.83</v>
      </c>
      <c r="N46"/>
      <c r="O46">
        <v>8838.5</v>
      </c>
      <c r="Q46" t="s">
        <v>29</v>
      </c>
      <c r="R46">
        <v>0.33</v>
      </c>
      <c r="T46" t="s">
        <v>29</v>
      </c>
      <c r="U46">
        <v>132</v>
      </c>
      <c r="V46" s="53">
        <f>IF(COUNTIF(RLU!$C:$C,'P11'!$C46)&gt;0,VLOOKUP($C46,RLU!$C$2:$G$992,3,FALSE),0)</f>
        <v>0</v>
      </c>
      <c r="W46" s="53">
        <f>IF(COUNTIF(RLU!$C:$C,'P11'!$C46)&gt;0,VLOOKUP($C46,RLU!$C$2:$G$992,4,FALSE),0)</f>
        <v>0</v>
      </c>
      <c r="X46" s="53">
        <f>IF(COUNTIF(RLU!$C:$C,'P11'!$C46)&gt;0,VLOOKUP($C46,RLU!$C$2:$G$992,5,FALSE),0)</f>
        <v>0</v>
      </c>
      <c r="Y46" s="52" t="str">
        <f>VLOOKUP(H46,LU!C$4:D$24,2,FALSE)</f>
        <v>Wines</v>
      </c>
    </row>
    <row r="47" spans="1:25" hidden="1" x14ac:dyDescent="0.25">
      <c r="A47" s="14" t="s">
        <v>87</v>
      </c>
      <c r="B47">
        <v>46</v>
      </c>
      <c r="C47">
        <v>117861</v>
      </c>
      <c r="D47" t="s">
        <v>801</v>
      </c>
      <c r="E47" t="s">
        <v>528</v>
      </c>
      <c r="F47" t="s">
        <v>21</v>
      </c>
      <c r="G47" t="s">
        <v>22</v>
      </c>
      <c r="H47">
        <v>523781</v>
      </c>
      <c r="I47" t="s">
        <v>415</v>
      </c>
      <c r="J47">
        <v>15.95</v>
      </c>
      <c r="K47">
        <v>839</v>
      </c>
      <c r="L47">
        <v>496</v>
      </c>
      <c r="M47">
        <v>69.92</v>
      </c>
      <c r="N47">
        <v>41.33</v>
      </c>
      <c r="O47">
        <v>11694.03</v>
      </c>
      <c r="P47">
        <v>6913.27</v>
      </c>
      <c r="Q47" t="s">
        <v>802</v>
      </c>
      <c r="R47">
        <v>0.32</v>
      </c>
      <c r="S47">
        <v>0.19</v>
      </c>
      <c r="T47" t="s">
        <v>753</v>
      </c>
      <c r="U47">
        <v>83</v>
      </c>
      <c r="V47" s="53">
        <f>IF(COUNTIF(RLU!$C:$C,'P11'!$C47)&gt;0,VLOOKUP($C47,RLU!$C$2:$G$992,3,FALSE),0)</f>
        <v>0</v>
      </c>
      <c r="W47" s="53">
        <f>IF(COUNTIF(RLU!$C:$C,'P11'!$C47)&gt;0,VLOOKUP($C47,RLU!$C$2:$G$992,4,FALSE),0)</f>
        <v>0</v>
      </c>
      <c r="X47" s="53">
        <f>IF(COUNTIF(RLU!$C:$C,'P11'!$C47)&gt;0,VLOOKUP($C47,RLU!$C$2:$G$992,5,FALSE),0)</f>
        <v>0</v>
      </c>
      <c r="Y47" s="52" t="str">
        <f>VLOOKUP(H47,LU!C$4:D$24,2,FALSE)</f>
        <v>Wines</v>
      </c>
    </row>
    <row r="48" spans="1:25" hidden="1" x14ac:dyDescent="0.25">
      <c r="A48" s="14" t="s">
        <v>87</v>
      </c>
      <c r="B48">
        <v>47</v>
      </c>
      <c r="C48">
        <v>603795</v>
      </c>
      <c r="D48" t="s">
        <v>522</v>
      </c>
      <c r="E48" t="s">
        <v>60</v>
      </c>
      <c r="F48" t="s">
        <v>21</v>
      </c>
      <c r="G48" t="s">
        <v>22</v>
      </c>
      <c r="H48">
        <v>705030</v>
      </c>
      <c r="I48" t="s">
        <v>523</v>
      </c>
      <c r="J48">
        <v>14.95</v>
      </c>
      <c r="K48">
        <v>831</v>
      </c>
      <c r="L48">
        <v>33</v>
      </c>
      <c r="M48">
        <v>69.25</v>
      </c>
      <c r="N48">
        <v>2.75</v>
      </c>
      <c r="O48">
        <v>10847.12</v>
      </c>
      <c r="P48">
        <v>430.75</v>
      </c>
      <c r="Q48" t="s">
        <v>803</v>
      </c>
      <c r="R48">
        <v>0.32</v>
      </c>
      <c r="S48">
        <v>0.01</v>
      </c>
      <c r="T48" t="s">
        <v>804</v>
      </c>
      <c r="U48">
        <v>59</v>
      </c>
      <c r="V48" s="53">
        <f>IF(COUNTIF(RLU!$C:$C,'P11'!$C48)&gt;0,VLOOKUP($C48,RLU!$C$2:$G$992,3,FALSE),0)</f>
        <v>0</v>
      </c>
      <c r="W48" s="53">
        <f>IF(COUNTIF(RLU!$C:$C,'P11'!$C48)&gt;0,VLOOKUP($C48,RLU!$C$2:$G$992,4,FALSE),0)</f>
        <v>0</v>
      </c>
      <c r="X48" s="53">
        <f>IF(COUNTIF(RLU!$C:$C,'P11'!$C48)&gt;0,VLOOKUP($C48,RLU!$C$2:$G$992,5,FALSE),0)</f>
        <v>0</v>
      </c>
      <c r="Y48" s="52" t="str">
        <f>VLOOKUP(H48,LU!C$4:D$24,2,FALSE)</f>
        <v>Vintages</v>
      </c>
    </row>
    <row r="49" spans="1:25" hidden="1" x14ac:dyDescent="0.25">
      <c r="A49" s="14" t="s">
        <v>87</v>
      </c>
      <c r="B49">
        <v>48</v>
      </c>
      <c r="C49">
        <v>324558</v>
      </c>
      <c r="D49" t="s">
        <v>494</v>
      </c>
      <c r="E49" t="s">
        <v>481</v>
      </c>
      <c r="F49" t="s">
        <v>21</v>
      </c>
      <c r="G49" t="s">
        <v>22</v>
      </c>
      <c r="H49">
        <v>523781</v>
      </c>
      <c r="I49" t="s">
        <v>415</v>
      </c>
      <c r="J49">
        <v>13.95</v>
      </c>
      <c r="K49">
        <v>750</v>
      </c>
      <c r="L49">
        <v>1151</v>
      </c>
      <c r="M49">
        <v>62.5</v>
      </c>
      <c r="N49">
        <v>95.92</v>
      </c>
      <c r="O49">
        <v>9126.11</v>
      </c>
      <c r="P49">
        <v>14005.53</v>
      </c>
      <c r="Q49" t="s">
        <v>462</v>
      </c>
      <c r="R49">
        <v>0.28999999999999998</v>
      </c>
      <c r="S49">
        <v>0.45</v>
      </c>
      <c r="T49" t="s">
        <v>54</v>
      </c>
      <c r="U49">
        <v>205</v>
      </c>
      <c r="V49" s="53">
        <f>IF(COUNTIF(RLU!$C:$C,'P11'!$C49)&gt;0,VLOOKUP($C49,RLU!$C$2:$G$992,3,FALSE),0)</f>
        <v>0</v>
      </c>
      <c r="W49" s="53">
        <f>IF(COUNTIF(RLU!$C:$C,'P11'!$C49)&gt;0,VLOOKUP($C49,RLU!$C$2:$G$992,4,FALSE),0)</f>
        <v>0</v>
      </c>
      <c r="X49" s="53">
        <f>IF(COUNTIF(RLU!$C:$C,'P11'!$C49)&gt;0,VLOOKUP($C49,RLU!$C$2:$G$992,5,FALSE),0)</f>
        <v>0</v>
      </c>
      <c r="Y49" s="52" t="str">
        <f>VLOOKUP(H49,LU!C$4:D$24,2,FALSE)</f>
        <v>Wines</v>
      </c>
    </row>
    <row r="50" spans="1:25" hidden="1" x14ac:dyDescent="0.25">
      <c r="A50" s="14" t="s">
        <v>87</v>
      </c>
      <c r="B50">
        <v>49</v>
      </c>
      <c r="C50">
        <v>295006</v>
      </c>
      <c r="D50" t="s">
        <v>516</v>
      </c>
      <c r="E50" t="s">
        <v>517</v>
      </c>
      <c r="F50" t="s">
        <v>21</v>
      </c>
      <c r="G50" t="s">
        <v>22</v>
      </c>
      <c r="H50">
        <v>523781</v>
      </c>
      <c r="I50" t="s">
        <v>415</v>
      </c>
      <c r="J50">
        <v>15.95</v>
      </c>
      <c r="K50">
        <v>733</v>
      </c>
      <c r="L50">
        <v>949</v>
      </c>
      <c r="M50">
        <v>61.08</v>
      </c>
      <c r="N50">
        <v>79.08</v>
      </c>
      <c r="O50">
        <v>10216.59</v>
      </c>
      <c r="P50">
        <v>13227.21</v>
      </c>
      <c r="Q50" t="s">
        <v>40</v>
      </c>
      <c r="R50">
        <v>0.28000000000000003</v>
      </c>
      <c r="S50">
        <v>0.37</v>
      </c>
      <c r="T50" t="s">
        <v>482</v>
      </c>
      <c r="U50">
        <v>213</v>
      </c>
      <c r="V50" s="53">
        <f>IF(COUNTIF(RLU!$C:$C,'P11'!$C50)&gt;0,VLOOKUP($C50,RLU!$C$2:$G$992,3,FALSE),0)</f>
        <v>0</v>
      </c>
      <c r="W50" s="53">
        <f>IF(COUNTIF(RLU!$C:$C,'P11'!$C50)&gt;0,VLOOKUP($C50,RLU!$C$2:$G$992,4,FALSE),0)</f>
        <v>0</v>
      </c>
      <c r="X50" s="53">
        <f>IF(COUNTIF(RLU!$C:$C,'P11'!$C50)&gt;0,VLOOKUP($C50,RLU!$C$2:$G$992,5,FALSE),0)</f>
        <v>0</v>
      </c>
      <c r="Y50" s="52" t="str">
        <f>VLOOKUP(H50,LU!C$4:D$24,2,FALSE)</f>
        <v>Wines</v>
      </c>
    </row>
    <row r="51" spans="1:25" hidden="1" x14ac:dyDescent="0.25">
      <c r="A51" s="14" t="s">
        <v>87</v>
      </c>
      <c r="B51">
        <v>50</v>
      </c>
      <c r="C51">
        <v>560243</v>
      </c>
      <c r="D51" t="s">
        <v>507</v>
      </c>
      <c r="E51" t="s">
        <v>85</v>
      </c>
      <c r="F51" t="s">
        <v>21</v>
      </c>
      <c r="G51" t="s">
        <v>22</v>
      </c>
      <c r="H51">
        <v>523781</v>
      </c>
      <c r="I51" t="s">
        <v>415</v>
      </c>
      <c r="J51">
        <v>14.95</v>
      </c>
      <c r="K51">
        <v>732</v>
      </c>
      <c r="L51">
        <v>550</v>
      </c>
      <c r="M51">
        <v>61</v>
      </c>
      <c r="N51">
        <v>45.83</v>
      </c>
      <c r="O51">
        <v>9554.8700000000008</v>
      </c>
      <c r="P51">
        <v>7179.2</v>
      </c>
      <c r="Q51" t="s">
        <v>52</v>
      </c>
      <c r="R51">
        <v>0.28000000000000003</v>
      </c>
      <c r="S51">
        <v>0.21</v>
      </c>
      <c r="T51" t="s">
        <v>52</v>
      </c>
      <c r="U51">
        <v>260</v>
      </c>
      <c r="V51" s="53">
        <f>IF(COUNTIF(RLU!$C:$C,'P11'!$C51)&gt;0,VLOOKUP($C51,RLU!$C$2:$G$992,3,FALSE),0)</f>
        <v>0</v>
      </c>
      <c r="W51" s="53">
        <f>IF(COUNTIF(RLU!$C:$C,'P11'!$C51)&gt;0,VLOOKUP($C51,RLU!$C$2:$G$992,4,FALSE),0)</f>
        <v>0</v>
      </c>
      <c r="X51" s="53">
        <f>IF(COUNTIF(RLU!$C:$C,'P11'!$C51)&gt;0,VLOOKUP($C51,RLU!$C$2:$G$992,5,FALSE),0)</f>
        <v>0</v>
      </c>
      <c r="Y51" s="52" t="str">
        <f>VLOOKUP(H51,LU!C$4:D$24,2,FALSE)</f>
        <v>Wines</v>
      </c>
    </row>
    <row r="52" spans="1:25" hidden="1" x14ac:dyDescent="0.25">
      <c r="A52" s="14" t="s">
        <v>87</v>
      </c>
      <c r="B52">
        <v>51</v>
      </c>
      <c r="C52">
        <v>635342</v>
      </c>
      <c r="D52" t="s">
        <v>513</v>
      </c>
      <c r="E52" t="s">
        <v>514</v>
      </c>
      <c r="F52" t="s">
        <v>21</v>
      </c>
      <c r="G52" t="s">
        <v>22</v>
      </c>
      <c r="H52">
        <v>333342</v>
      </c>
      <c r="I52" t="s">
        <v>454</v>
      </c>
      <c r="J52">
        <v>8.9499999999999993</v>
      </c>
      <c r="K52">
        <v>670</v>
      </c>
      <c r="M52">
        <v>55.83</v>
      </c>
      <c r="N52"/>
      <c r="O52">
        <v>5188.05</v>
      </c>
      <c r="Q52" t="s">
        <v>29</v>
      </c>
      <c r="R52">
        <v>0.26</v>
      </c>
      <c r="T52" t="s">
        <v>29</v>
      </c>
      <c r="U52">
        <v>136</v>
      </c>
      <c r="V52" s="53">
        <f>IF(COUNTIF(RLU!$C:$C,'P11'!$C52)&gt;0,VLOOKUP($C52,RLU!$C$2:$G$992,3,FALSE),0)</f>
        <v>0</v>
      </c>
      <c r="W52" s="53">
        <f>IF(COUNTIF(RLU!$C:$C,'P11'!$C52)&gt;0,VLOOKUP($C52,RLU!$C$2:$G$992,4,FALSE),0)</f>
        <v>0</v>
      </c>
      <c r="X52" s="53">
        <f>IF(COUNTIF(RLU!$C:$C,'P11'!$C52)&gt;0,VLOOKUP($C52,RLU!$C$2:$G$992,5,FALSE),0)</f>
        <v>0</v>
      </c>
      <c r="Y52" s="52" t="str">
        <f>VLOOKUP(H52,LU!C$4:D$24,2,FALSE)</f>
        <v>Wines</v>
      </c>
    </row>
    <row r="53" spans="1:25" hidden="1" x14ac:dyDescent="0.25">
      <c r="A53" s="14" t="s">
        <v>87</v>
      </c>
      <c r="B53">
        <v>52</v>
      </c>
      <c r="C53">
        <v>577023</v>
      </c>
      <c r="D53" t="s">
        <v>518</v>
      </c>
      <c r="E53" t="s">
        <v>435</v>
      </c>
      <c r="F53" t="s">
        <v>511</v>
      </c>
      <c r="G53" t="s">
        <v>512</v>
      </c>
      <c r="H53">
        <v>523781</v>
      </c>
      <c r="I53" t="s">
        <v>415</v>
      </c>
      <c r="J53">
        <v>4.25</v>
      </c>
      <c r="K53">
        <v>1856</v>
      </c>
      <c r="L53">
        <v>2744</v>
      </c>
      <c r="M53">
        <v>51.56</v>
      </c>
      <c r="N53">
        <v>76.22</v>
      </c>
      <c r="O53">
        <v>6816.28</v>
      </c>
      <c r="P53">
        <v>10077.52</v>
      </c>
      <c r="Q53" t="s">
        <v>520</v>
      </c>
      <c r="R53">
        <v>0.24</v>
      </c>
      <c r="S53">
        <v>0.36</v>
      </c>
      <c r="T53" t="s">
        <v>93</v>
      </c>
      <c r="U53">
        <v>170</v>
      </c>
      <c r="V53" s="53">
        <f>IF(COUNTIF(RLU!$C:$C,'P11'!$C53)&gt;0,VLOOKUP($C53,RLU!$C$2:$G$992,3,FALSE),0)</f>
        <v>0</v>
      </c>
      <c r="W53" s="53">
        <f>IF(COUNTIF(RLU!$C:$C,'P11'!$C53)&gt;0,VLOOKUP($C53,RLU!$C$2:$G$992,4,FALSE),0)</f>
        <v>0</v>
      </c>
      <c r="X53" s="53">
        <f>IF(COUNTIF(RLU!$C:$C,'P11'!$C53)&gt;0,VLOOKUP($C53,RLU!$C$2:$G$992,5,FALSE),0)</f>
        <v>0</v>
      </c>
      <c r="Y53" s="52" t="str">
        <f>VLOOKUP(H53,LU!C$4:D$24,2,FALSE)</f>
        <v>Wines</v>
      </c>
    </row>
    <row r="54" spans="1:25" hidden="1" x14ac:dyDescent="0.25">
      <c r="A54" s="14" t="s">
        <v>87</v>
      </c>
      <c r="B54">
        <v>53</v>
      </c>
      <c r="C54">
        <v>552497</v>
      </c>
      <c r="D54" t="s">
        <v>531</v>
      </c>
      <c r="E54" t="s">
        <v>414</v>
      </c>
      <c r="F54" t="s">
        <v>21</v>
      </c>
      <c r="G54" t="s">
        <v>22</v>
      </c>
      <c r="H54">
        <v>523781</v>
      </c>
      <c r="I54" t="s">
        <v>415</v>
      </c>
      <c r="J54">
        <v>15.95</v>
      </c>
      <c r="K54">
        <v>601</v>
      </c>
      <c r="L54">
        <v>292</v>
      </c>
      <c r="M54">
        <v>50.08</v>
      </c>
      <c r="N54">
        <v>24.33</v>
      </c>
      <c r="O54">
        <v>8376.77</v>
      </c>
      <c r="P54">
        <v>4069.91</v>
      </c>
      <c r="Q54" t="s">
        <v>776</v>
      </c>
      <c r="R54">
        <v>0.23</v>
      </c>
      <c r="S54">
        <v>0.11</v>
      </c>
      <c r="T54" t="s">
        <v>805</v>
      </c>
      <c r="U54">
        <v>76</v>
      </c>
      <c r="V54" s="53">
        <f>IF(COUNTIF(RLU!$C:$C,'P11'!$C54)&gt;0,VLOOKUP($C54,RLU!$C$2:$G$992,3,FALSE),0)</f>
        <v>0</v>
      </c>
      <c r="W54" s="53">
        <f>IF(COUNTIF(RLU!$C:$C,'P11'!$C54)&gt;0,VLOOKUP($C54,RLU!$C$2:$G$992,4,FALSE),0)</f>
        <v>0</v>
      </c>
      <c r="X54" s="53">
        <f>IF(COUNTIF(RLU!$C:$C,'P11'!$C54)&gt;0,VLOOKUP($C54,RLU!$C$2:$G$992,5,FALSE),0)</f>
        <v>0</v>
      </c>
      <c r="Y54" s="52" t="str">
        <f>VLOOKUP(H54,LU!C$4:D$24,2,FALSE)</f>
        <v>Wines</v>
      </c>
    </row>
    <row r="55" spans="1:25" hidden="1" x14ac:dyDescent="0.25">
      <c r="A55" s="14" t="s">
        <v>87</v>
      </c>
      <c r="B55">
        <v>54</v>
      </c>
      <c r="C55">
        <v>284943</v>
      </c>
      <c r="D55" t="s">
        <v>496</v>
      </c>
      <c r="E55" t="s">
        <v>73</v>
      </c>
      <c r="F55" t="s">
        <v>21</v>
      </c>
      <c r="G55" t="s">
        <v>22</v>
      </c>
      <c r="H55">
        <v>706020</v>
      </c>
      <c r="I55" t="s">
        <v>497</v>
      </c>
      <c r="J55">
        <v>24.95</v>
      </c>
      <c r="K55">
        <v>538</v>
      </c>
      <c r="L55">
        <v>589</v>
      </c>
      <c r="M55">
        <v>44.83</v>
      </c>
      <c r="N55">
        <v>49.08</v>
      </c>
      <c r="O55">
        <v>11783.63</v>
      </c>
      <c r="P55">
        <v>12900.66</v>
      </c>
      <c r="Q55" t="s">
        <v>448</v>
      </c>
      <c r="R55">
        <v>0.21</v>
      </c>
      <c r="S55">
        <v>0.23</v>
      </c>
      <c r="T55" t="s">
        <v>448</v>
      </c>
      <c r="U55">
        <v>74</v>
      </c>
      <c r="V55" s="53">
        <f>IF(COUNTIF(RLU!$C:$C,'P11'!$C55)&gt;0,VLOOKUP($C55,RLU!$C$2:$G$992,3,FALSE),0)</f>
        <v>0</v>
      </c>
      <c r="W55" s="53">
        <f>IF(COUNTIF(RLU!$C:$C,'P11'!$C55)&gt;0,VLOOKUP($C55,RLU!$C$2:$G$992,4,FALSE),0)</f>
        <v>0</v>
      </c>
      <c r="X55" s="53">
        <f>IF(COUNTIF(RLU!$C:$C,'P11'!$C55)&gt;0,VLOOKUP($C55,RLU!$C$2:$G$992,5,FALSE),0)</f>
        <v>0</v>
      </c>
      <c r="Y55" s="52" t="str">
        <f>VLOOKUP(H55,LU!C$4:D$24,2,FALSE)</f>
        <v>Vintages</v>
      </c>
    </row>
    <row r="56" spans="1:25" hidden="1" x14ac:dyDescent="0.25">
      <c r="A56" s="14" t="s">
        <v>87</v>
      </c>
      <c r="B56">
        <v>55</v>
      </c>
      <c r="C56">
        <v>668772</v>
      </c>
      <c r="D56" t="s">
        <v>650</v>
      </c>
      <c r="E56" t="s">
        <v>651</v>
      </c>
      <c r="F56" t="s">
        <v>21</v>
      </c>
      <c r="G56" t="s">
        <v>22</v>
      </c>
      <c r="H56">
        <v>705040</v>
      </c>
      <c r="I56" t="s">
        <v>536</v>
      </c>
      <c r="J56">
        <v>13.95</v>
      </c>
      <c r="K56">
        <v>521</v>
      </c>
      <c r="M56">
        <v>43.42</v>
      </c>
      <c r="N56"/>
      <c r="O56">
        <v>6339.6</v>
      </c>
      <c r="Q56" t="s">
        <v>29</v>
      </c>
      <c r="R56">
        <v>0.2</v>
      </c>
      <c r="T56" t="s">
        <v>29</v>
      </c>
      <c r="U56">
        <v>69</v>
      </c>
      <c r="V56" s="53">
        <f>IF(COUNTIF(RLU!$C:$C,'P11'!$C56)&gt;0,VLOOKUP($C56,RLU!$C$2:$G$992,3,FALSE),0)</f>
        <v>0</v>
      </c>
      <c r="W56" s="53">
        <f>IF(COUNTIF(RLU!$C:$C,'P11'!$C56)&gt;0,VLOOKUP($C56,RLU!$C$2:$G$992,4,FALSE),0)</f>
        <v>0</v>
      </c>
      <c r="X56" s="53">
        <f>IF(COUNTIF(RLU!$C:$C,'P11'!$C56)&gt;0,VLOOKUP($C56,RLU!$C$2:$G$992,5,FALSE),0)</f>
        <v>0</v>
      </c>
      <c r="Y56" s="52" t="str">
        <f>VLOOKUP(H56,LU!C$4:D$24,2,FALSE)</f>
        <v>Vintages</v>
      </c>
    </row>
    <row r="57" spans="1:25" x14ac:dyDescent="0.25">
      <c r="A57" s="14" t="s">
        <v>87</v>
      </c>
      <c r="B57">
        <v>56</v>
      </c>
      <c r="C57">
        <v>950576</v>
      </c>
      <c r="D57" t="s">
        <v>128</v>
      </c>
      <c r="E57" t="s">
        <v>60</v>
      </c>
      <c r="F57" t="s">
        <v>21</v>
      </c>
      <c r="G57" t="s">
        <v>22</v>
      </c>
      <c r="H57">
        <v>705020</v>
      </c>
      <c r="I57" t="s">
        <v>117</v>
      </c>
      <c r="J57">
        <v>16.95</v>
      </c>
      <c r="K57">
        <v>494</v>
      </c>
      <c r="L57">
        <v>320</v>
      </c>
      <c r="M57">
        <v>41.17</v>
      </c>
      <c r="N57">
        <v>26.67</v>
      </c>
      <c r="O57">
        <v>7322.57</v>
      </c>
      <c r="P57">
        <v>4743.3599999999997</v>
      </c>
      <c r="Q57" t="s">
        <v>806</v>
      </c>
      <c r="R57">
        <v>0.19</v>
      </c>
      <c r="S57">
        <v>0.12</v>
      </c>
      <c r="T57" t="s">
        <v>807</v>
      </c>
      <c r="U57">
        <v>57</v>
      </c>
      <c r="V57" s="53" t="str">
        <f>IF(COUNTIF(RLU!$C:$C,'P11'!$C57)&gt;0,VLOOKUP($C57,RLU!$C$2:$G$992,3,FALSE),0)</f>
        <v>Earl Mas Des Bressades</v>
      </c>
      <c r="W57" s="53" t="str">
        <f>IF(COUNTIF(RLU!$C:$C,'P11'!$C57)&gt;0,VLOOKUP($C57,RLU!$C$2:$G$992,4,FALSE),0)</f>
        <v>Rhone</v>
      </c>
      <c r="X57" s="53" t="str">
        <f>IF(COUNTIF(RLU!$C:$C,'P11'!$C57)&gt;0,VLOOKUP($C57,RLU!$C$2:$G$992,5,FALSE),0)</f>
        <v>Rhone</v>
      </c>
      <c r="Y57" s="52" t="str">
        <f>VLOOKUP(H57,LU!C$4:D$24,2,FALSE)</f>
        <v>Vintages</v>
      </c>
    </row>
    <row r="58" spans="1:25" hidden="1" x14ac:dyDescent="0.25">
      <c r="A58" s="14" t="s">
        <v>87</v>
      </c>
      <c r="B58">
        <v>57</v>
      </c>
      <c r="C58">
        <v>647313</v>
      </c>
      <c r="D58" t="s">
        <v>509</v>
      </c>
      <c r="E58" t="s">
        <v>510</v>
      </c>
      <c r="F58" t="s">
        <v>511</v>
      </c>
      <c r="G58" t="s">
        <v>512</v>
      </c>
      <c r="H58">
        <v>522561</v>
      </c>
      <c r="I58" t="s">
        <v>408</v>
      </c>
      <c r="J58">
        <v>4</v>
      </c>
      <c r="K58">
        <v>1427</v>
      </c>
      <c r="M58">
        <v>39.64</v>
      </c>
      <c r="N58"/>
      <c r="O58">
        <v>4925.04</v>
      </c>
      <c r="Q58" t="s">
        <v>29</v>
      </c>
      <c r="R58">
        <v>0.18</v>
      </c>
      <c r="T58" t="s">
        <v>29</v>
      </c>
      <c r="U58">
        <v>87</v>
      </c>
      <c r="V58" s="53">
        <f>IF(COUNTIF(RLU!$C:$C,'P11'!$C58)&gt;0,VLOOKUP($C58,RLU!$C$2:$G$992,3,FALSE),0)</f>
        <v>0</v>
      </c>
      <c r="W58" s="53">
        <f>IF(COUNTIF(RLU!$C:$C,'P11'!$C58)&gt;0,VLOOKUP($C58,RLU!$C$2:$G$992,4,FALSE),0)</f>
        <v>0</v>
      </c>
      <c r="X58" s="53">
        <f>IF(COUNTIF(RLU!$C:$C,'P11'!$C58)&gt;0,VLOOKUP($C58,RLU!$C$2:$G$992,5,FALSE),0)</f>
        <v>0</v>
      </c>
      <c r="Y58" s="52" t="str">
        <f>VLOOKUP(H58,LU!C$4:D$24,2,FALSE)</f>
        <v>Wines</v>
      </c>
    </row>
    <row r="59" spans="1:25" x14ac:dyDescent="0.25">
      <c r="A59" s="14" t="s">
        <v>87</v>
      </c>
      <c r="B59">
        <v>58</v>
      </c>
      <c r="C59">
        <v>410035</v>
      </c>
      <c r="D59" t="s">
        <v>167</v>
      </c>
      <c r="E59" t="s">
        <v>51</v>
      </c>
      <c r="F59" t="s">
        <v>21</v>
      </c>
      <c r="G59" t="s">
        <v>22</v>
      </c>
      <c r="H59">
        <v>705020</v>
      </c>
      <c r="I59" t="s">
        <v>117</v>
      </c>
      <c r="J59">
        <v>25.95</v>
      </c>
      <c r="K59">
        <v>469</v>
      </c>
      <c r="L59">
        <v>21</v>
      </c>
      <c r="M59">
        <v>39.08</v>
      </c>
      <c r="N59">
        <v>1.75</v>
      </c>
      <c r="O59">
        <v>10687.39</v>
      </c>
      <c r="P59">
        <v>478.54</v>
      </c>
      <c r="Q59" t="s">
        <v>808</v>
      </c>
      <c r="R59">
        <v>0.18</v>
      </c>
      <c r="S59">
        <v>0.01</v>
      </c>
      <c r="T59" t="s">
        <v>757</v>
      </c>
      <c r="U59">
        <v>45</v>
      </c>
      <c r="V59" s="53" t="str">
        <f>IF(COUNTIF(RLU!$C:$C,'P11'!$C59)&gt;0,VLOOKUP($C59,RLU!$C$2:$G$992,3,FALSE),0)</f>
        <v>H&amp;B Selection</v>
      </c>
      <c r="W59" s="53" t="str">
        <f>IF(COUNTIF(RLU!$C:$C,'P11'!$C59)&gt;0,VLOOKUP($C59,RLU!$C$2:$G$992,4,FALSE),0)</f>
        <v>Provence</v>
      </c>
      <c r="X59" s="53" t="str">
        <f>IF(COUNTIF(RLU!$C:$C,'P11'!$C59)&gt;0,VLOOKUP($C59,RLU!$C$2:$G$992,5,FALSE),0)</f>
        <v>Cotes De Provence</v>
      </c>
      <c r="Y59" s="52" t="str">
        <f>VLOOKUP(H59,LU!C$4:D$24,2,FALSE)</f>
        <v>Vintages</v>
      </c>
    </row>
    <row r="60" spans="1:25" hidden="1" x14ac:dyDescent="0.25">
      <c r="A60" s="14" t="s">
        <v>87</v>
      </c>
      <c r="B60">
        <v>59</v>
      </c>
      <c r="C60">
        <v>695825</v>
      </c>
      <c r="D60" t="s">
        <v>627</v>
      </c>
      <c r="E60" t="s">
        <v>628</v>
      </c>
      <c r="F60" t="s">
        <v>21</v>
      </c>
      <c r="G60" t="s">
        <v>22</v>
      </c>
      <c r="H60">
        <v>705030</v>
      </c>
      <c r="I60" t="s">
        <v>523</v>
      </c>
      <c r="J60">
        <v>13.95</v>
      </c>
      <c r="K60">
        <v>464</v>
      </c>
      <c r="M60">
        <v>38.67</v>
      </c>
      <c r="N60"/>
      <c r="O60">
        <v>5646.02</v>
      </c>
      <c r="Q60" t="s">
        <v>29</v>
      </c>
      <c r="R60">
        <v>0.18</v>
      </c>
      <c r="T60" t="s">
        <v>29</v>
      </c>
      <c r="U60">
        <v>57</v>
      </c>
      <c r="V60" s="53">
        <f>IF(COUNTIF(RLU!$C:$C,'P11'!$C60)&gt;0,VLOOKUP($C60,RLU!$C$2:$G$992,3,FALSE),0)</f>
        <v>0</v>
      </c>
      <c r="W60" s="53">
        <f>IF(COUNTIF(RLU!$C:$C,'P11'!$C60)&gt;0,VLOOKUP($C60,RLU!$C$2:$G$992,4,FALSE),0)</f>
        <v>0</v>
      </c>
      <c r="X60" s="53">
        <f>IF(COUNTIF(RLU!$C:$C,'P11'!$C60)&gt;0,VLOOKUP($C60,RLU!$C$2:$G$992,5,FALSE),0)</f>
        <v>0</v>
      </c>
      <c r="Y60" s="52" t="str">
        <f>VLOOKUP(H60,LU!C$4:D$24,2,FALSE)</f>
        <v>Vintages</v>
      </c>
    </row>
    <row r="61" spans="1:25" x14ac:dyDescent="0.25">
      <c r="A61" s="14" t="s">
        <v>87</v>
      </c>
      <c r="B61">
        <v>60</v>
      </c>
      <c r="C61">
        <v>319384</v>
      </c>
      <c r="D61" t="s">
        <v>122</v>
      </c>
      <c r="E61" t="s">
        <v>46</v>
      </c>
      <c r="F61" t="s">
        <v>21</v>
      </c>
      <c r="G61" t="s">
        <v>22</v>
      </c>
      <c r="H61">
        <v>705020</v>
      </c>
      <c r="I61" t="s">
        <v>117</v>
      </c>
      <c r="J61">
        <v>19.95</v>
      </c>
      <c r="K61">
        <v>442</v>
      </c>
      <c r="L61">
        <v>1366</v>
      </c>
      <c r="M61">
        <v>36.83</v>
      </c>
      <c r="N61">
        <v>113.83</v>
      </c>
      <c r="O61">
        <v>7725.22</v>
      </c>
      <c r="P61">
        <v>23874.78</v>
      </c>
      <c r="Q61" t="s">
        <v>100</v>
      </c>
      <c r="R61">
        <v>0.17</v>
      </c>
      <c r="S61">
        <v>0.53</v>
      </c>
      <c r="T61" t="s">
        <v>100</v>
      </c>
      <c r="U61">
        <v>52</v>
      </c>
      <c r="V61" s="53" t="str">
        <f>IF(COUNTIF(RLU!$C:$C,'P11'!$C61)&gt;0,VLOOKUP($C61,RLU!$C$2:$G$992,3,FALSE),0)</f>
        <v>Tropez</v>
      </c>
      <c r="W61" s="53" t="str">
        <f>IF(COUNTIF(RLU!$C:$C,'P11'!$C61)&gt;0,VLOOKUP($C61,RLU!$C$2:$G$992,4,FALSE),0)</f>
        <v>Provence</v>
      </c>
      <c r="X61" s="53" t="str">
        <f>IF(COUNTIF(RLU!$C:$C,'P11'!$C61)&gt;0,VLOOKUP($C61,RLU!$C$2:$G$992,5,FALSE),0)</f>
        <v>Cotes De Provence</v>
      </c>
      <c r="Y61" s="52" t="str">
        <f>VLOOKUP(H61,LU!C$4:D$24,2,FALSE)</f>
        <v>Vintages</v>
      </c>
    </row>
    <row r="62" spans="1:25" hidden="1" x14ac:dyDescent="0.25">
      <c r="A62" s="14" t="s">
        <v>87</v>
      </c>
      <c r="B62">
        <v>61</v>
      </c>
      <c r="C62">
        <v>171033</v>
      </c>
      <c r="D62" t="s">
        <v>550</v>
      </c>
      <c r="E62" t="s">
        <v>481</v>
      </c>
      <c r="F62" t="s">
        <v>21</v>
      </c>
      <c r="G62" t="s">
        <v>22</v>
      </c>
      <c r="H62">
        <v>523781</v>
      </c>
      <c r="I62" t="s">
        <v>415</v>
      </c>
      <c r="J62">
        <v>11.05</v>
      </c>
      <c r="K62">
        <v>441</v>
      </c>
      <c r="L62">
        <v>208</v>
      </c>
      <c r="M62">
        <v>36.75</v>
      </c>
      <c r="N62">
        <v>17.329999999999998</v>
      </c>
      <c r="O62">
        <v>4234.38</v>
      </c>
      <c r="P62">
        <v>1997.17</v>
      </c>
      <c r="Q62" t="s">
        <v>809</v>
      </c>
      <c r="R62">
        <v>0.17</v>
      </c>
      <c r="S62">
        <v>0.08</v>
      </c>
      <c r="T62" t="s">
        <v>810</v>
      </c>
      <c r="U62">
        <v>176</v>
      </c>
      <c r="V62" s="53">
        <f>IF(COUNTIF(RLU!$C:$C,'P11'!$C62)&gt;0,VLOOKUP($C62,RLU!$C$2:$G$992,3,FALSE),0)</f>
        <v>0</v>
      </c>
      <c r="W62" s="53">
        <f>IF(COUNTIF(RLU!$C:$C,'P11'!$C62)&gt;0,VLOOKUP($C62,RLU!$C$2:$G$992,4,FALSE),0)</f>
        <v>0</v>
      </c>
      <c r="X62" s="53">
        <f>IF(COUNTIF(RLU!$C:$C,'P11'!$C62)&gt;0,VLOOKUP($C62,RLU!$C$2:$G$992,5,FALSE),0)</f>
        <v>0</v>
      </c>
      <c r="Y62" s="52" t="str">
        <f>VLOOKUP(H62,LU!C$4:D$24,2,FALSE)</f>
        <v>Wines</v>
      </c>
    </row>
    <row r="63" spans="1:25" hidden="1" x14ac:dyDescent="0.25">
      <c r="A63" s="14" t="s">
        <v>87</v>
      </c>
      <c r="B63">
        <v>62</v>
      </c>
      <c r="C63">
        <v>451146</v>
      </c>
      <c r="D63" t="s">
        <v>575</v>
      </c>
      <c r="E63" t="s">
        <v>103</v>
      </c>
      <c r="F63" t="s">
        <v>21</v>
      </c>
      <c r="G63" t="s">
        <v>22</v>
      </c>
      <c r="H63">
        <v>705040</v>
      </c>
      <c r="I63" t="s">
        <v>536</v>
      </c>
      <c r="J63">
        <v>14.95</v>
      </c>
      <c r="K63">
        <v>418</v>
      </c>
      <c r="L63">
        <v>2</v>
      </c>
      <c r="M63">
        <v>34.83</v>
      </c>
      <c r="N63">
        <v>0.17</v>
      </c>
      <c r="O63">
        <v>5456.19</v>
      </c>
      <c r="P63">
        <v>26.11</v>
      </c>
      <c r="Q63" t="s">
        <v>811</v>
      </c>
      <c r="R63">
        <v>0.16</v>
      </c>
      <c r="S63">
        <v>0</v>
      </c>
      <c r="T63" t="s">
        <v>29</v>
      </c>
      <c r="U63">
        <v>32</v>
      </c>
      <c r="V63" s="53">
        <f>IF(COUNTIF(RLU!$C:$C,'P11'!$C63)&gt;0,VLOOKUP($C63,RLU!$C$2:$G$992,3,FALSE),0)</f>
        <v>0</v>
      </c>
      <c r="W63" s="53">
        <f>IF(COUNTIF(RLU!$C:$C,'P11'!$C63)&gt;0,VLOOKUP($C63,RLU!$C$2:$G$992,4,FALSE),0)</f>
        <v>0</v>
      </c>
      <c r="X63" s="53">
        <f>IF(COUNTIF(RLU!$C:$C,'P11'!$C63)&gt;0,VLOOKUP($C63,RLU!$C$2:$G$992,5,FALSE),0)</f>
        <v>0</v>
      </c>
      <c r="Y63" s="52" t="str">
        <f>VLOOKUP(H63,LU!C$4:D$24,2,FALSE)</f>
        <v>Vintages</v>
      </c>
    </row>
    <row r="64" spans="1:25" hidden="1" x14ac:dyDescent="0.25">
      <c r="A64" s="14" t="s">
        <v>87</v>
      </c>
      <c r="B64">
        <v>63</v>
      </c>
      <c r="C64">
        <v>609545</v>
      </c>
      <c r="D64" t="s">
        <v>561</v>
      </c>
      <c r="E64" t="s">
        <v>562</v>
      </c>
      <c r="F64" t="s">
        <v>21</v>
      </c>
      <c r="G64" t="s">
        <v>22</v>
      </c>
      <c r="H64">
        <v>523781</v>
      </c>
      <c r="I64" t="s">
        <v>415</v>
      </c>
      <c r="J64">
        <v>10.95</v>
      </c>
      <c r="K64">
        <v>409</v>
      </c>
      <c r="L64">
        <v>1</v>
      </c>
      <c r="M64">
        <v>34.08</v>
      </c>
      <c r="N64">
        <v>0.08</v>
      </c>
      <c r="O64">
        <v>3890.93</v>
      </c>
      <c r="P64">
        <v>9.51</v>
      </c>
      <c r="Q64" t="s">
        <v>812</v>
      </c>
      <c r="R64">
        <v>0.16</v>
      </c>
      <c r="S64">
        <v>0</v>
      </c>
      <c r="T64" t="s">
        <v>29</v>
      </c>
      <c r="U64">
        <v>173</v>
      </c>
      <c r="V64" s="53">
        <f>IF(COUNTIF(RLU!$C:$C,'P11'!$C64)&gt;0,VLOOKUP($C64,RLU!$C$2:$G$992,3,FALSE),0)</f>
        <v>0</v>
      </c>
      <c r="W64" s="53">
        <f>IF(COUNTIF(RLU!$C:$C,'P11'!$C64)&gt;0,VLOOKUP($C64,RLU!$C$2:$G$992,4,FALSE),0)</f>
        <v>0</v>
      </c>
      <c r="X64" s="53">
        <f>IF(COUNTIF(RLU!$C:$C,'P11'!$C64)&gt;0,VLOOKUP($C64,RLU!$C$2:$G$992,5,FALSE),0)</f>
        <v>0</v>
      </c>
      <c r="Y64" s="52" t="str">
        <f>VLOOKUP(H64,LU!C$4:D$24,2,FALSE)</f>
        <v>Wines</v>
      </c>
    </row>
    <row r="65" spans="1:25" hidden="1" x14ac:dyDescent="0.25">
      <c r="A65" s="14" t="s">
        <v>87</v>
      </c>
      <c r="B65">
        <v>64</v>
      </c>
      <c r="C65">
        <v>699934</v>
      </c>
      <c r="D65" t="s">
        <v>635</v>
      </c>
      <c r="E65" t="s">
        <v>28</v>
      </c>
      <c r="F65" t="s">
        <v>21</v>
      </c>
      <c r="G65" t="s">
        <v>22</v>
      </c>
      <c r="H65">
        <v>705040</v>
      </c>
      <c r="I65" t="s">
        <v>536</v>
      </c>
      <c r="J65">
        <v>14.95</v>
      </c>
      <c r="K65">
        <v>323</v>
      </c>
      <c r="L65">
        <v>12</v>
      </c>
      <c r="M65">
        <v>26.92</v>
      </c>
      <c r="N65">
        <v>1</v>
      </c>
      <c r="O65">
        <v>4216.1499999999996</v>
      </c>
      <c r="P65">
        <v>156.63999999999999</v>
      </c>
      <c r="Q65" t="s">
        <v>813</v>
      </c>
      <c r="R65">
        <v>0.12</v>
      </c>
      <c r="S65">
        <v>0</v>
      </c>
      <c r="T65" t="s">
        <v>29</v>
      </c>
      <c r="U65">
        <v>38</v>
      </c>
      <c r="V65" s="53">
        <f>IF(COUNTIF(RLU!$C:$C,'P11'!$C65)&gt;0,VLOOKUP($C65,RLU!$C$2:$G$992,3,FALSE),0)</f>
        <v>0</v>
      </c>
      <c r="W65" s="53">
        <f>IF(COUNTIF(RLU!$C:$C,'P11'!$C65)&gt;0,VLOOKUP($C65,RLU!$C$2:$G$992,4,FALSE),0)</f>
        <v>0</v>
      </c>
      <c r="X65" s="53">
        <f>IF(COUNTIF(RLU!$C:$C,'P11'!$C65)&gt;0,VLOOKUP($C65,RLU!$C$2:$G$992,5,FALSE),0)</f>
        <v>0</v>
      </c>
      <c r="Y65" s="52" t="str">
        <f>VLOOKUP(H65,LU!C$4:D$24,2,FALSE)</f>
        <v>Vintages</v>
      </c>
    </row>
    <row r="66" spans="1:25" hidden="1" x14ac:dyDescent="0.25">
      <c r="A66" s="14" t="s">
        <v>87</v>
      </c>
      <c r="B66">
        <v>65</v>
      </c>
      <c r="C66">
        <v>454355</v>
      </c>
      <c r="D66" t="s">
        <v>475</v>
      </c>
      <c r="E66" t="s">
        <v>23</v>
      </c>
      <c r="F66" t="s">
        <v>21</v>
      </c>
      <c r="G66" t="s">
        <v>22</v>
      </c>
      <c r="H66">
        <v>522566</v>
      </c>
      <c r="I66" t="s">
        <v>425</v>
      </c>
      <c r="J66">
        <v>8.85</v>
      </c>
      <c r="K66">
        <v>319</v>
      </c>
      <c r="L66">
        <v>2548</v>
      </c>
      <c r="M66">
        <v>26.58</v>
      </c>
      <c r="N66">
        <v>212.33</v>
      </c>
      <c r="O66">
        <v>2441.9</v>
      </c>
      <c r="P66">
        <v>19504.599999999999</v>
      </c>
      <c r="Q66" t="s">
        <v>814</v>
      </c>
      <c r="R66">
        <v>0.12</v>
      </c>
      <c r="S66">
        <v>0.99</v>
      </c>
      <c r="T66" t="s">
        <v>815</v>
      </c>
      <c r="U66">
        <v>54</v>
      </c>
      <c r="V66" s="53">
        <f>IF(COUNTIF(RLU!$C:$C,'P11'!$C66)&gt;0,VLOOKUP($C66,RLU!$C$2:$G$992,3,FALSE),0)</f>
        <v>0</v>
      </c>
      <c r="W66" s="53">
        <f>IF(COUNTIF(RLU!$C:$C,'P11'!$C66)&gt;0,VLOOKUP($C66,RLU!$C$2:$G$992,4,FALSE),0)</f>
        <v>0</v>
      </c>
      <c r="X66" s="53">
        <f>IF(COUNTIF(RLU!$C:$C,'P11'!$C66)&gt;0,VLOOKUP($C66,RLU!$C$2:$G$992,5,FALSE),0)</f>
        <v>0</v>
      </c>
      <c r="Y66" s="52" t="str">
        <f>VLOOKUP(H66,LU!C$4:D$24,2,FALSE)</f>
        <v>Wines</v>
      </c>
    </row>
    <row r="67" spans="1:25" x14ac:dyDescent="0.25">
      <c r="A67" s="14" t="s">
        <v>87</v>
      </c>
      <c r="B67">
        <v>66</v>
      </c>
      <c r="C67">
        <v>10540</v>
      </c>
      <c r="D67" t="s">
        <v>738</v>
      </c>
      <c r="E67" t="s">
        <v>56</v>
      </c>
      <c r="F67" t="s">
        <v>21</v>
      </c>
      <c r="G67" t="s">
        <v>22</v>
      </c>
      <c r="H67">
        <v>705020</v>
      </c>
      <c r="I67" t="s">
        <v>117</v>
      </c>
      <c r="J67">
        <v>29.95</v>
      </c>
      <c r="K67">
        <v>314</v>
      </c>
      <c r="M67">
        <v>26.17</v>
      </c>
      <c r="N67"/>
      <c r="O67">
        <v>8266.81</v>
      </c>
      <c r="Q67" t="s">
        <v>29</v>
      </c>
      <c r="R67">
        <v>0.12</v>
      </c>
      <c r="T67" t="s">
        <v>29</v>
      </c>
      <c r="U67">
        <v>40</v>
      </c>
      <c r="V67" s="53" t="str">
        <f>IF(COUNTIF(RLU!$C:$C,'P11'!$C67)&gt;0,VLOOKUP($C67,RLU!$C$2:$G$992,3,FALSE),0)</f>
        <v>Other</v>
      </c>
      <c r="W67" s="53" t="str">
        <f>IF(COUNTIF(RLU!$C:$C,'P11'!$C67)&gt;0,VLOOKUP($C67,RLU!$C$2:$G$992,4,FALSE),0)</f>
        <v>Provence</v>
      </c>
      <c r="X67" s="53" t="str">
        <f>IF(COUNTIF(RLU!$C:$C,'P11'!$C67)&gt;0,VLOOKUP($C67,RLU!$C$2:$G$992,5,FALSE),0)</f>
        <v>Cotes De Provence</v>
      </c>
      <c r="Y67" s="52" t="str">
        <f>VLOOKUP(H67,LU!C$4:D$24,2,FALSE)</f>
        <v>Vintages</v>
      </c>
    </row>
    <row r="68" spans="1:25" hidden="1" x14ac:dyDescent="0.25">
      <c r="A68" s="14" t="s">
        <v>87</v>
      </c>
      <c r="B68">
        <v>67</v>
      </c>
      <c r="C68">
        <v>640003</v>
      </c>
      <c r="D68" t="s">
        <v>521</v>
      </c>
      <c r="E68" t="s">
        <v>23</v>
      </c>
      <c r="F68" t="s">
        <v>21</v>
      </c>
      <c r="G68" t="s">
        <v>22</v>
      </c>
      <c r="H68">
        <v>522560</v>
      </c>
      <c r="I68" t="s">
        <v>425</v>
      </c>
      <c r="J68">
        <v>12.4</v>
      </c>
      <c r="K68">
        <v>309</v>
      </c>
      <c r="M68">
        <v>25.75</v>
      </c>
      <c r="N68"/>
      <c r="O68">
        <v>3336.11</v>
      </c>
      <c r="Q68" t="s">
        <v>29</v>
      </c>
      <c r="R68">
        <v>0.12</v>
      </c>
      <c r="T68" t="s">
        <v>29</v>
      </c>
      <c r="U68">
        <v>105</v>
      </c>
      <c r="V68" s="53">
        <f>IF(COUNTIF(RLU!$C:$C,'P11'!$C68)&gt;0,VLOOKUP($C68,RLU!$C$2:$G$992,3,FALSE),0)</f>
        <v>0</v>
      </c>
      <c r="W68" s="53">
        <f>IF(COUNTIF(RLU!$C:$C,'P11'!$C68)&gt;0,VLOOKUP($C68,RLU!$C$2:$G$992,4,FALSE),0)</f>
        <v>0</v>
      </c>
      <c r="X68" s="53">
        <f>IF(COUNTIF(RLU!$C:$C,'P11'!$C68)&gt;0,VLOOKUP($C68,RLU!$C$2:$G$992,5,FALSE),0)</f>
        <v>0</v>
      </c>
      <c r="Y68" s="52" t="str">
        <f>VLOOKUP(H68,LU!C$4:D$24,2,FALSE)</f>
        <v>Wines</v>
      </c>
    </row>
    <row r="69" spans="1:25" hidden="1" x14ac:dyDescent="0.25">
      <c r="A69" s="14" t="s">
        <v>87</v>
      </c>
      <c r="B69">
        <v>68</v>
      </c>
      <c r="C69">
        <v>175620</v>
      </c>
      <c r="D69" t="s">
        <v>477</v>
      </c>
      <c r="E69" t="s">
        <v>407</v>
      </c>
      <c r="F69" t="s">
        <v>21</v>
      </c>
      <c r="G69" t="s">
        <v>22</v>
      </c>
      <c r="H69">
        <v>333343</v>
      </c>
      <c r="I69" t="s">
        <v>478</v>
      </c>
      <c r="J69">
        <v>10.5</v>
      </c>
      <c r="K69">
        <v>296</v>
      </c>
      <c r="L69">
        <v>17</v>
      </c>
      <c r="M69">
        <v>24.67</v>
      </c>
      <c r="N69">
        <v>1.42</v>
      </c>
      <c r="O69">
        <v>2698.05</v>
      </c>
      <c r="P69">
        <v>154.96</v>
      </c>
      <c r="Q69" t="s">
        <v>816</v>
      </c>
      <c r="R69">
        <v>0.11</v>
      </c>
      <c r="S69">
        <v>0.01</v>
      </c>
      <c r="T69" t="s">
        <v>817</v>
      </c>
      <c r="U69">
        <v>74</v>
      </c>
      <c r="V69" s="53">
        <f>IF(COUNTIF(RLU!$C:$C,'P11'!$C69)&gt;0,VLOOKUP($C69,RLU!$C$2:$G$992,3,FALSE),0)</f>
        <v>0</v>
      </c>
      <c r="W69" s="53">
        <f>IF(COUNTIF(RLU!$C:$C,'P11'!$C69)&gt;0,VLOOKUP($C69,RLU!$C$2:$G$992,4,FALSE),0)</f>
        <v>0</v>
      </c>
      <c r="X69" s="53">
        <f>IF(COUNTIF(RLU!$C:$C,'P11'!$C69)&gt;0,VLOOKUP($C69,RLU!$C$2:$G$992,5,FALSE),0)</f>
        <v>0</v>
      </c>
      <c r="Y69" s="52" t="str">
        <f>VLOOKUP(H69,LU!C$4:D$24,2,FALSE)</f>
        <v>Wines</v>
      </c>
    </row>
    <row r="70" spans="1:25" x14ac:dyDescent="0.25">
      <c r="A70" s="14" t="s">
        <v>87</v>
      </c>
      <c r="B70">
        <v>69</v>
      </c>
      <c r="C70">
        <v>219840</v>
      </c>
      <c r="D70" t="s">
        <v>756</v>
      </c>
      <c r="E70" t="s">
        <v>23</v>
      </c>
      <c r="F70" t="s">
        <v>21</v>
      </c>
      <c r="G70" t="s">
        <v>22</v>
      </c>
      <c r="H70">
        <v>705020</v>
      </c>
      <c r="I70" t="s">
        <v>117</v>
      </c>
      <c r="J70">
        <v>14.95</v>
      </c>
      <c r="K70">
        <v>280</v>
      </c>
      <c r="L70">
        <v>24</v>
      </c>
      <c r="M70">
        <v>23.33</v>
      </c>
      <c r="N70">
        <v>2</v>
      </c>
      <c r="O70">
        <v>3654.87</v>
      </c>
      <c r="P70">
        <v>313.27</v>
      </c>
      <c r="Q70" t="s">
        <v>818</v>
      </c>
      <c r="R70">
        <v>0.11</v>
      </c>
      <c r="S70">
        <v>0.01</v>
      </c>
      <c r="T70" t="s">
        <v>817</v>
      </c>
      <c r="U70">
        <v>26</v>
      </c>
      <c r="V70" s="53" t="str">
        <f>IF(COUNTIF(RLU!$C:$C,'P11'!$C70)&gt;0,VLOOKUP($C70,RLU!$C$2:$G$992,3,FALSE),0)</f>
        <v>Chateau Bellevue</v>
      </c>
      <c r="W70" s="53" t="str">
        <f>IF(COUNTIF(RLU!$C:$C,'P11'!$C70)&gt;0,VLOOKUP($C70,RLU!$C$2:$G$992,4,FALSE),0)</f>
        <v>Southwest</v>
      </c>
      <c r="X70" s="53" t="str">
        <f>IF(COUNTIF(RLU!$C:$C,'P11'!$C70)&gt;0,VLOOKUP($C70,RLU!$C$2:$G$992,5,FALSE),0)</f>
        <v>Southwest</v>
      </c>
      <c r="Y70" s="52" t="str">
        <f>VLOOKUP(H70,LU!C$4:D$24,2,FALSE)</f>
        <v>Vintages</v>
      </c>
    </row>
    <row r="71" spans="1:25" x14ac:dyDescent="0.25">
      <c r="A71" s="14" t="s">
        <v>87</v>
      </c>
      <c r="B71">
        <v>69</v>
      </c>
      <c r="C71">
        <v>701318</v>
      </c>
      <c r="D71" t="s">
        <v>819</v>
      </c>
      <c r="E71" t="s">
        <v>86</v>
      </c>
      <c r="F71" t="s">
        <v>21</v>
      </c>
      <c r="G71" t="s">
        <v>22</v>
      </c>
      <c r="H71">
        <v>705020</v>
      </c>
      <c r="I71" t="s">
        <v>117</v>
      </c>
      <c r="J71">
        <v>19.95</v>
      </c>
      <c r="K71">
        <v>280</v>
      </c>
      <c r="L71">
        <v>485</v>
      </c>
      <c r="M71">
        <v>23.33</v>
      </c>
      <c r="N71">
        <v>40.42</v>
      </c>
      <c r="O71">
        <v>4893.8100000000004</v>
      </c>
      <c r="P71">
        <v>8476.77</v>
      </c>
      <c r="Q71" t="s">
        <v>548</v>
      </c>
      <c r="R71">
        <v>0.11</v>
      </c>
      <c r="S71">
        <v>0.19</v>
      </c>
      <c r="T71" t="s">
        <v>548</v>
      </c>
      <c r="U71">
        <v>28</v>
      </c>
      <c r="V71" s="53" t="str">
        <f>IF(COUNTIF(RLU!$C:$C,'P11'!$C71)&gt;0,VLOOKUP($C71,RLU!$C$2:$G$992,3,FALSE),0)</f>
        <v>Domaine Maby</v>
      </c>
      <c r="W71" s="53" t="str">
        <f>IF(COUNTIF(RLU!$C:$C,'P11'!$C71)&gt;0,VLOOKUP($C71,RLU!$C$2:$G$992,4,FALSE),0)</f>
        <v>Rhone</v>
      </c>
      <c r="X71" s="53" t="str">
        <f>IF(COUNTIF(RLU!$C:$C,'P11'!$C71)&gt;0,VLOOKUP($C71,RLU!$C$2:$G$992,5,FALSE),0)</f>
        <v>Tavel</v>
      </c>
      <c r="Y71" s="52" t="str">
        <f>VLOOKUP(H71,LU!C$4:D$24,2,FALSE)</f>
        <v>Vintages</v>
      </c>
    </row>
    <row r="72" spans="1:25" x14ac:dyDescent="0.25">
      <c r="A72" s="14" t="s">
        <v>87</v>
      </c>
      <c r="B72">
        <v>70</v>
      </c>
      <c r="C72">
        <v>556274</v>
      </c>
      <c r="D72" t="s">
        <v>119</v>
      </c>
      <c r="E72" t="s">
        <v>73</v>
      </c>
      <c r="F72" t="s">
        <v>21</v>
      </c>
      <c r="G72" t="s">
        <v>22</v>
      </c>
      <c r="H72">
        <v>705020</v>
      </c>
      <c r="I72" t="s">
        <v>117</v>
      </c>
      <c r="J72">
        <v>19.95</v>
      </c>
      <c r="K72">
        <v>273</v>
      </c>
      <c r="L72">
        <v>1</v>
      </c>
      <c r="M72">
        <v>22.75</v>
      </c>
      <c r="N72">
        <v>0.08</v>
      </c>
      <c r="O72">
        <v>4771.46</v>
      </c>
      <c r="P72">
        <v>17.48</v>
      </c>
      <c r="Q72" t="s">
        <v>820</v>
      </c>
      <c r="R72">
        <v>0.1</v>
      </c>
      <c r="S72">
        <v>0</v>
      </c>
      <c r="T72" t="s">
        <v>29</v>
      </c>
      <c r="U72">
        <v>29</v>
      </c>
      <c r="V72" s="53" t="str">
        <f>IF(COUNTIF(RLU!$C:$C,'P11'!$C72)&gt;0,VLOOKUP($C72,RLU!$C$2:$G$992,3,FALSE),0)</f>
        <v>Jean Olivier</v>
      </c>
      <c r="W72" s="53" t="str">
        <f>IF(COUNTIF(RLU!$C:$C,'P11'!$C72)&gt;0,VLOOKUP($C72,RLU!$C$2:$G$992,4,FALSE),0)</f>
        <v>Rhone</v>
      </c>
      <c r="X72" s="53" t="str">
        <f>IF(COUNTIF(RLU!$C:$C,'P11'!$C72)&gt;0,VLOOKUP($C72,RLU!$C$2:$G$992,5,FALSE),0)</f>
        <v>Tavel</v>
      </c>
      <c r="Y72" s="52" t="str">
        <f>VLOOKUP(H72,LU!C$4:D$24,2,FALSE)</f>
        <v>Vintages</v>
      </c>
    </row>
    <row r="73" spans="1:25" hidden="1" x14ac:dyDescent="0.25">
      <c r="A73" s="14" t="s">
        <v>87</v>
      </c>
      <c r="B73">
        <v>70</v>
      </c>
      <c r="C73">
        <v>576181</v>
      </c>
      <c r="D73" t="s">
        <v>553</v>
      </c>
      <c r="E73" t="s">
        <v>554</v>
      </c>
      <c r="F73" t="s">
        <v>21</v>
      </c>
      <c r="G73" t="s">
        <v>22</v>
      </c>
      <c r="H73">
        <v>523781</v>
      </c>
      <c r="I73" t="s">
        <v>415</v>
      </c>
      <c r="J73">
        <v>10.35</v>
      </c>
      <c r="K73">
        <v>273</v>
      </c>
      <c r="L73">
        <v>13</v>
      </c>
      <c r="M73">
        <v>22.75</v>
      </c>
      <c r="N73">
        <v>1.08</v>
      </c>
      <c r="O73">
        <v>2452.17</v>
      </c>
      <c r="P73">
        <v>116.77</v>
      </c>
      <c r="Q73" t="s">
        <v>821</v>
      </c>
      <c r="R73">
        <v>0.1</v>
      </c>
      <c r="S73">
        <v>0.01</v>
      </c>
      <c r="T73" t="s">
        <v>728</v>
      </c>
      <c r="U73">
        <v>127</v>
      </c>
      <c r="V73" s="53">
        <f>IF(COUNTIF(RLU!$C:$C,'P11'!$C73)&gt;0,VLOOKUP($C73,RLU!$C$2:$G$992,3,FALSE),0)</f>
        <v>0</v>
      </c>
      <c r="W73" s="53">
        <f>IF(COUNTIF(RLU!$C:$C,'P11'!$C73)&gt;0,VLOOKUP($C73,RLU!$C$2:$G$992,4,FALSE),0)</f>
        <v>0</v>
      </c>
      <c r="X73" s="53">
        <f>IF(COUNTIF(RLU!$C:$C,'P11'!$C73)&gt;0,VLOOKUP($C73,RLU!$C$2:$G$992,5,FALSE),0)</f>
        <v>0</v>
      </c>
      <c r="Y73" s="52" t="str">
        <f>VLOOKUP(H73,LU!C$4:D$24,2,FALSE)</f>
        <v>Wines</v>
      </c>
    </row>
    <row r="74" spans="1:25" hidden="1" x14ac:dyDescent="0.25">
      <c r="A74" s="14" t="s">
        <v>87</v>
      </c>
      <c r="B74">
        <v>71</v>
      </c>
      <c r="C74">
        <v>552562</v>
      </c>
      <c r="D74" t="s">
        <v>524</v>
      </c>
      <c r="E74" t="s">
        <v>481</v>
      </c>
      <c r="F74" t="s">
        <v>21</v>
      </c>
      <c r="G74" t="s">
        <v>22</v>
      </c>
      <c r="H74">
        <v>523781</v>
      </c>
      <c r="I74" t="s">
        <v>415</v>
      </c>
      <c r="J74">
        <v>19.95</v>
      </c>
      <c r="K74">
        <v>272</v>
      </c>
      <c r="L74">
        <v>165</v>
      </c>
      <c r="M74">
        <v>22.67</v>
      </c>
      <c r="N74">
        <v>13.75</v>
      </c>
      <c r="O74">
        <v>4753.9799999999996</v>
      </c>
      <c r="P74">
        <v>2883.85</v>
      </c>
      <c r="Q74" t="s">
        <v>758</v>
      </c>
      <c r="R74">
        <v>0.1</v>
      </c>
      <c r="S74">
        <v>0.06</v>
      </c>
      <c r="T74" t="s">
        <v>459</v>
      </c>
      <c r="U74">
        <v>27</v>
      </c>
      <c r="V74" s="53">
        <f>IF(COUNTIF(RLU!$C:$C,'P11'!$C74)&gt;0,VLOOKUP($C74,RLU!$C$2:$G$992,3,FALSE),0)</f>
        <v>0</v>
      </c>
      <c r="W74" s="53">
        <f>IF(COUNTIF(RLU!$C:$C,'P11'!$C74)&gt;0,VLOOKUP($C74,RLU!$C$2:$G$992,4,FALSE),0)</f>
        <v>0</v>
      </c>
      <c r="X74" s="53">
        <f>IF(COUNTIF(RLU!$C:$C,'P11'!$C74)&gt;0,VLOOKUP($C74,RLU!$C$2:$G$992,5,FALSE),0)</f>
        <v>0</v>
      </c>
      <c r="Y74" s="52" t="str">
        <f>VLOOKUP(H74,LU!C$4:D$24,2,FALSE)</f>
        <v>Wines</v>
      </c>
    </row>
    <row r="75" spans="1:25" hidden="1" x14ac:dyDescent="0.25">
      <c r="A75" s="14" t="s">
        <v>87</v>
      </c>
      <c r="B75">
        <v>72</v>
      </c>
      <c r="C75">
        <v>493171</v>
      </c>
      <c r="D75" t="s">
        <v>734</v>
      </c>
      <c r="E75" t="s">
        <v>525</v>
      </c>
      <c r="F75" t="s">
        <v>21</v>
      </c>
      <c r="G75" t="s">
        <v>22</v>
      </c>
      <c r="H75">
        <v>706030</v>
      </c>
      <c r="I75" t="s">
        <v>438</v>
      </c>
      <c r="J75">
        <v>19.95</v>
      </c>
      <c r="K75">
        <v>269</v>
      </c>
      <c r="L75">
        <v>56</v>
      </c>
      <c r="M75">
        <v>22.42</v>
      </c>
      <c r="N75">
        <v>4.67</v>
      </c>
      <c r="O75">
        <v>4701.55</v>
      </c>
      <c r="P75">
        <v>978.76</v>
      </c>
      <c r="Q75" t="s">
        <v>822</v>
      </c>
      <c r="R75">
        <v>0.1</v>
      </c>
      <c r="S75">
        <v>0.02</v>
      </c>
      <c r="T75" t="s">
        <v>181</v>
      </c>
      <c r="U75">
        <v>29</v>
      </c>
      <c r="V75" s="53">
        <f>IF(COUNTIF(RLU!$C:$C,'P11'!$C75)&gt;0,VLOOKUP($C75,RLU!$C$2:$G$992,3,FALSE),0)</f>
        <v>0</v>
      </c>
      <c r="W75" s="53">
        <f>IF(COUNTIF(RLU!$C:$C,'P11'!$C75)&gt;0,VLOOKUP($C75,RLU!$C$2:$G$992,4,FALSE),0)</f>
        <v>0</v>
      </c>
      <c r="X75" s="53">
        <f>IF(COUNTIF(RLU!$C:$C,'P11'!$C75)&gt;0,VLOOKUP($C75,RLU!$C$2:$G$992,5,FALSE),0)</f>
        <v>0</v>
      </c>
      <c r="Y75" s="52" t="str">
        <f>VLOOKUP(H75,LU!C$4:D$24,2,FALSE)</f>
        <v>Vintages</v>
      </c>
    </row>
    <row r="76" spans="1:25" hidden="1" x14ac:dyDescent="0.25">
      <c r="A76" s="14" t="s">
        <v>87</v>
      </c>
      <c r="B76">
        <v>73</v>
      </c>
      <c r="C76">
        <v>168278</v>
      </c>
      <c r="D76" t="s">
        <v>578</v>
      </c>
      <c r="E76" t="s">
        <v>579</v>
      </c>
      <c r="F76" t="s">
        <v>21</v>
      </c>
      <c r="G76" t="s">
        <v>22</v>
      </c>
      <c r="H76">
        <v>705030</v>
      </c>
      <c r="I76" t="s">
        <v>523</v>
      </c>
      <c r="J76">
        <v>14.95</v>
      </c>
      <c r="K76">
        <v>257</v>
      </c>
      <c r="L76">
        <v>16</v>
      </c>
      <c r="M76">
        <v>21.42</v>
      </c>
      <c r="N76">
        <v>1.33</v>
      </c>
      <c r="O76">
        <v>3354.65</v>
      </c>
      <c r="P76">
        <v>208.85</v>
      </c>
      <c r="Q76" t="s">
        <v>823</v>
      </c>
      <c r="R76">
        <v>0.1</v>
      </c>
      <c r="S76">
        <v>0.01</v>
      </c>
      <c r="T76" t="s">
        <v>728</v>
      </c>
      <c r="U76">
        <v>21</v>
      </c>
      <c r="V76" s="53">
        <f>IF(COUNTIF(RLU!$C:$C,'P11'!$C76)&gt;0,VLOOKUP($C76,RLU!$C$2:$G$992,3,FALSE),0)</f>
        <v>0</v>
      </c>
      <c r="W76" s="53">
        <f>IF(COUNTIF(RLU!$C:$C,'P11'!$C76)&gt;0,VLOOKUP($C76,RLU!$C$2:$G$992,4,FALSE),0)</f>
        <v>0</v>
      </c>
      <c r="X76" s="53">
        <f>IF(COUNTIF(RLU!$C:$C,'P11'!$C76)&gt;0,VLOOKUP($C76,RLU!$C$2:$G$992,5,FALSE),0)</f>
        <v>0</v>
      </c>
      <c r="Y76" s="52" t="str">
        <f>VLOOKUP(H76,LU!C$4:D$24,2,FALSE)</f>
        <v>Vintages</v>
      </c>
    </row>
    <row r="77" spans="1:25" hidden="1" x14ac:dyDescent="0.25">
      <c r="A77" s="14" t="s">
        <v>87</v>
      </c>
      <c r="B77">
        <v>73</v>
      </c>
      <c r="C77">
        <v>480467</v>
      </c>
      <c r="D77" t="s">
        <v>489</v>
      </c>
      <c r="E77" t="s">
        <v>490</v>
      </c>
      <c r="F77" t="s">
        <v>21</v>
      </c>
      <c r="G77" t="s">
        <v>22</v>
      </c>
      <c r="H77">
        <v>333343</v>
      </c>
      <c r="I77" t="s">
        <v>478</v>
      </c>
      <c r="J77">
        <v>9</v>
      </c>
      <c r="K77">
        <v>257</v>
      </c>
      <c r="L77">
        <v>15</v>
      </c>
      <c r="M77">
        <v>21.42</v>
      </c>
      <c r="N77">
        <v>1.25</v>
      </c>
      <c r="O77">
        <v>2001.42</v>
      </c>
      <c r="P77">
        <v>116.81</v>
      </c>
      <c r="Q77" t="s">
        <v>824</v>
      </c>
      <c r="R77">
        <v>0.1</v>
      </c>
      <c r="S77">
        <v>0.01</v>
      </c>
      <c r="T77" t="s">
        <v>728</v>
      </c>
      <c r="U77">
        <v>74</v>
      </c>
      <c r="V77" s="53">
        <f>IF(COUNTIF(RLU!$C:$C,'P11'!$C77)&gt;0,VLOOKUP($C77,RLU!$C$2:$G$992,3,FALSE),0)</f>
        <v>0</v>
      </c>
      <c r="W77" s="53">
        <f>IF(COUNTIF(RLU!$C:$C,'P11'!$C77)&gt;0,VLOOKUP($C77,RLU!$C$2:$G$992,4,FALSE),0)</f>
        <v>0</v>
      </c>
      <c r="X77" s="53">
        <f>IF(COUNTIF(RLU!$C:$C,'P11'!$C77)&gt;0,VLOOKUP($C77,RLU!$C$2:$G$992,5,FALSE),0)</f>
        <v>0</v>
      </c>
      <c r="Y77" s="52" t="str">
        <f>VLOOKUP(H77,LU!C$4:D$24,2,FALSE)</f>
        <v>Wines</v>
      </c>
    </row>
    <row r="78" spans="1:25" hidden="1" x14ac:dyDescent="0.25">
      <c r="A78" s="14" t="s">
        <v>87</v>
      </c>
      <c r="B78">
        <v>74</v>
      </c>
      <c r="C78">
        <v>71712</v>
      </c>
      <c r="D78" t="s">
        <v>569</v>
      </c>
      <c r="E78" t="s">
        <v>570</v>
      </c>
      <c r="F78" t="s">
        <v>21</v>
      </c>
      <c r="G78" t="s">
        <v>22</v>
      </c>
      <c r="H78">
        <v>523781</v>
      </c>
      <c r="I78" t="s">
        <v>415</v>
      </c>
      <c r="J78">
        <v>18.95</v>
      </c>
      <c r="K78">
        <v>246</v>
      </c>
      <c r="L78">
        <v>316</v>
      </c>
      <c r="M78">
        <v>20.5</v>
      </c>
      <c r="N78">
        <v>26.33</v>
      </c>
      <c r="O78">
        <v>4081.86</v>
      </c>
      <c r="P78">
        <v>5243.36</v>
      </c>
      <c r="Q78" t="s">
        <v>94</v>
      </c>
      <c r="R78">
        <v>0.09</v>
      </c>
      <c r="S78">
        <v>0.12</v>
      </c>
      <c r="T78" t="s">
        <v>61</v>
      </c>
      <c r="U78">
        <v>42</v>
      </c>
      <c r="V78" s="53">
        <f>IF(COUNTIF(RLU!$C:$C,'P11'!$C78)&gt;0,VLOOKUP($C78,RLU!$C$2:$G$992,3,FALSE),0)</f>
        <v>0</v>
      </c>
      <c r="W78" s="53">
        <f>IF(COUNTIF(RLU!$C:$C,'P11'!$C78)&gt;0,VLOOKUP($C78,RLU!$C$2:$G$992,4,FALSE),0)</f>
        <v>0</v>
      </c>
      <c r="X78" s="53">
        <f>IF(COUNTIF(RLU!$C:$C,'P11'!$C78)&gt;0,VLOOKUP($C78,RLU!$C$2:$G$992,5,FALSE),0)</f>
        <v>0</v>
      </c>
      <c r="Y78" s="52" t="str">
        <f>VLOOKUP(H78,LU!C$4:D$24,2,FALSE)</f>
        <v>Wines</v>
      </c>
    </row>
    <row r="79" spans="1:25" x14ac:dyDescent="0.25">
      <c r="A79" s="14" t="s">
        <v>87</v>
      </c>
      <c r="B79">
        <v>75</v>
      </c>
      <c r="C79">
        <v>680801</v>
      </c>
      <c r="D79" t="s">
        <v>123</v>
      </c>
      <c r="E79" t="s">
        <v>33</v>
      </c>
      <c r="F79" t="s">
        <v>21</v>
      </c>
      <c r="G79" t="s">
        <v>22</v>
      </c>
      <c r="H79">
        <v>705020</v>
      </c>
      <c r="I79" t="s">
        <v>117</v>
      </c>
      <c r="J79">
        <v>19.95</v>
      </c>
      <c r="K79">
        <v>244</v>
      </c>
      <c r="L79">
        <v>140</v>
      </c>
      <c r="M79">
        <v>20.329999999999998</v>
      </c>
      <c r="N79">
        <v>11.67</v>
      </c>
      <c r="O79">
        <v>4264.6000000000004</v>
      </c>
      <c r="P79">
        <v>2446.9</v>
      </c>
      <c r="Q79" t="s">
        <v>825</v>
      </c>
      <c r="R79">
        <v>0.09</v>
      </c>
      <c r="S79">
        <v>0.05</v>
      </c>
      <c r="T79" t="s">
        <v>747</v>
      </c>
      <c r="U79">
        <v>25</v>
      </c>
      <c r="V79" s="53" t="str">
        <f>IF(COUNTIF(RLU!$C:$C,'P11'!$C79)&gt;0,VLOOKUP($C79,RLU!$C$2:$G$992,3,FALSE),0)</f>
        <v>Perrin</v>
      </c>
      <c r="W79" s="53" t="str">
        <f>IF(COUNTIF(RLU!$C:$C,'P11'!$C79)&gt;0,VLOOKUP($C79,RLU!$C$2:$G$992,4,FALSE),0)</f>
        <v>Rhone</v>
      </c>
      <c r="X79" s="53" t="str">
        <f>IF(COUNTIF(RLU!$C:$C,'P11'!$C79)&gt;0,VLOOKUP($C79,RLU!$C$2:$G$992,5,FALSE),0)</f>
        <v>Tavel</v>
      </c>
      <c r="Y79" s="52" t="str">
        <f>VLOOKUP(H79,LU!C$4:D$24,2,FALSE)</f>
        <v>Vintages</v>
      </c>
    </row>
    <row r="80" spans="1:25" hidden="1" x14ac:dyDescent="0.25">
      <c r="A80" s="14" t="s">
        <v>87</v>
      </c>
      <c r="B80">
        <v>76</v>
      </c>
      <c r="C80">
        <v>367375</v>
      </c>
      <c r="D80" t="s">
        <v>472</v>
      </c>
      <c r="E80" t="s">
        <v>103</v>
      </c>
      <c r="F80" t="s">
        <v>21</v>
      </c>
      <c r="G80" t="s">
        <v>22</v>
      </c>
      <c r="H80">
        <v>333341</v>
      </c>
      <c r="I80" t="s">
        <v>417</v>
      </c>
      <c r="J80">
        <v>13.55</v>
      </c>
      <c r="K80">
        <v>225</v>
      </c>
      <c r="L80">
        <v>4</v>
      </c>
      <c r="M80">
        <v>18.75</v>
      </c>
      <c r="N80">
        <v>0.33</v>
      </c>
      <c r="O80">
        <v>2658.19</v>
      </c>
      <c r="P80">
        <v>47.26</v>
      </c>
      <c r="Q80" t="s">
        <v>826</v>
      </c>
      <c r="R80">
        <v>0.09</v>
      </c>
      <c r="S80">
        <v>0</v>
      </c>
      <c r="T80" t="s">
        <v>29</v>
      </c>
      <c r="U80">
        <v>52</v>
      </c>
      <c r="V80" s="53">
        <f>IF(COUNTIF(RLU!$C:$C,'P11'!$C80)&gt;0,VLOOKUP($C80,RLU!$C$2:$G$992,3,FALSE),0)</f>
        <v>0</v>
      </c>
      <c r="W80" s="53">
        <f>IF(COUNTIF(RLU!$C:$C,'P11'!$C80)&gt;0,VLOOKUP($C80,RLU!$C$2:$G$992,4,FALSE),0)</f>
        <v>0</v>
      </c>
      <c r="X80" s="53">
        <f>IF(COUNTIF(RLU!$C:$C,'P11'!$C80)&gt;0,VLOOKUP($C80,RLU!$C$2:$G$992,5,FALSE),0)</f>
        <v>0</v>
      </c>
      <c r="Y80" s="52" t="str">
        <f>VLOOKUP(H80,LU!C$4:D$24,2,FALSE)</f>
        <v>Wines</v>
      </c>
    </row>
    <row r="81" spans="1:25" hidden="1" x14ac:dyDescent="0.25">
      <c r="A81" s="14" t="s">
        <v>87</v>
      </c>
      <c r="B81">
        <v>77</v>
      </c>
      <c r="C81">
        <v>639856</v>
      </c>
      <c r="D81" t="s">
        <v>563</v>
      </c>
      <c r="E81" t="s">
        <v>564</v>
      </c>
      <c r="F81" t="s">
        <v>21</v>
      </c>
      <c r="G81" t="s">
        <v>22</v>
      </c>
      <c r="H81">
        <v>523781</v>
      </c>
      <c r="I81" t="s">
        <v>415</v>
      </c>
      <c r="J81">
        <v>11.05</v>
      </c>
      <c r="K81">
        <v>224</v>
      </c>
      <c r="M81">
        <v>18.670000000000002</v>
      </c>
      <c r="N81"/>
      <c r="O81">
        <v>2150.8000000000002</v>
      </c>
      <c r="Q81" t="s">
        <v>29</v>
      </c>
      <c r="R81">
        <v>0.09</v>
      </c>
      <c r="T81" t="s">
        <v>29</v>
      </c>
      <c r="U81">
        <v>115</v>
      </c>
      <c r="V81" s="53">
        <f>IF(COUNTIF(RLU!$C:$C,'P11'!$C81)&gt;0,VLOOKUP($C81,RLU!$C$2:$G$992,3,FALSE),0)</f>
        <v>0</v>
      </c>
      <c r="W81" s="53">
        <f>IF(COUNTIF(RLU!$C:$C,'P11'!$C81)&gt;0,VLOOKUP($C81,RLU!$C$2:$G$992,4,FALSE),0)</f>
        <v>0</v>
      </c>
      <c r="X81" s="53">
        <f>IF(COUNTIF(RLU!$C:$C,'P11'!$C81)&gt;0,VLOOKUP($C81,RLU!$C$2:$G$992,5,FALSE),0)</f>
        <v>0</v>
      </c>
      <c r="Y81" s="52" t="str">
        <f>VLOOKUP(H81,LU!C$4:D$24,2,FALSE)</f>
        <v>Wines</v>
      </c>
    </row>
    <row r="82" spans="1:25" x14ac:dyDescent="0.25">
      <c r="A82" s="14" t="s">
        <v>87</v>
      </c>
      <c r="B82">
        <v>78</v>
      </c>
      <c r="C82">
        <v>491100</v>
      </c>
      <c r="D82" t="s">
        <v>161</v>
      </c>
      <c r="E82" t="s">
        <v>62</v>
      </c>
      <c r="F82" t="s">
        <v>21</v>
      </c>
      <c r="G82" t="s">
        <v>22</v>
      </c>
      <c r="H82">
        <v>705020</v>
      </c>
      <c r="I82" t="s">
        <v>117</v>
      </c>
      <c r="J82">
        <v>30.95</v>
      </c>
      <c r="K82">
        <v>209</v>
      </c>
      <c r="L82">
        <v>86</v>
      </c>
      <c r="M82">
        <v>17.420000000000002</v>
      </c>
      <c r="N82">
        <v>7.17</v>
      </c>
      <c r="O82">
        <v>5687.39</v>
      </c>
      <c r="P82">
        <v>2340.27</v>
      </c>
      <c r="Q82" t="s">
        <v>827</v>
      </c>
      <c r="R82">
        <v>0.08</v>
      </c>
      <c r="S82">
        <v>0.03</v>
      </c>
      <c r="T82" t="s">
        <v>736</v>
      </c>
      <c r="U82">
        <v>22</v>
      </c>
      <c r="V82" s="53" t="str">
        <f>IF(COUNTIF(RLU!$C:$C,'P11'!$C82)&gt;0,VLOOKUP($C82,RLU!$C$2:$G$992,3,FALSE),0)</f>
        <v>Chateau Leoube</v>
      </c>
      <c r="W82" s="53" t="str">
        <f>IF(COUNTIF(RLU!$C:$C,'P11'!$C82)&gt;0,VLOOKUP($C82,RLU!$C$2:$G$992,4,FALSE),0)</f>
        <v>Provence</v>
      </c>
      <c r="X82" s="53" t="str">
        <f>IF(COUNTIF(RLU!$C:$C,'P11'!$C82)&gt;0,VLOOKUP($C82,RLU!$C$2:$G$992,5,FALSE),0)</f>
        <v>Provence</v>
      </c>
      <c r="Y82" s="52" t="str">
        <f>VLOOKUP(H82,LU!C$4:D$24,2,FALSE)</f>
        <v>Vintages</v>
      </c>
    </row>
    <row r="83" spans="1:25" hidden="1" x14ac:dyDescent="0.25">
      <c r="A83" s="14" t="s">
        <v>87</v>
      </c>
      <c r="B83">
        <v>79</v>
      </c>
      <c r="C83">
        <v>498535</v>
      </c>
      <c r="D83" t="s">
        <v>733</v>
      </c>
      <c r="E83" t="s">
        <v>73</v>
      </c>
      <c r="F83" t="s">
        <v>21</v>
      </c>
      <c r="G83" t="s">
        <v>22</v>
      </c>
      <c r="H83">
        <v>523781</v>
      </c>
      <c r="I83" t="s">
        <v>415</v>
      </c>
      <c r="J83">
        <v>19.95</v>
      </c>
      <c r="K83">
        <v>201</v>
      </c>
      <c r="L83">
        <v>110</v>
      </c>
      <c r="M83">
        <v>16.75</v>
      </c>
      <c r="N83">
        <v>9.17</v>
      </c>
      <c r="O83">
        <v>3513.05</v>
      </c>
      <c r="P83">
        <v>1922.57</v>
      </c>
      <c r="Q83" t="s">
        <v>746</v>
      </c>
      <c r="R83">
        <v>0.08</v>
      </c>
      <c r="S83">
        <v>0.04</v>
      </c>
      <c r="T83" t="s">
        <v>59</v>
      </c>
      <c r="U83">
        <v>32</v>
      </c>
      <c r="V83" s="53">
        <f>IF(COUNTIF(RLU!$C:$C,'P11'!$C83)&gt;0,VLOOKUP($C83,RLU!$C$2:$G$992,3,FALSE),0)</f>
        <v>0</v>
      </c>
      <c r="W83" s="53">
        <f>IF(COUNTIF(RLU!$C:$C,'P11'!$C83)&gt;0,VLOOKUP($C83,RLU!$C$2:$G$992,4,FALSE),0)</f>
        <v>0</v>
      </c>
      <c r="X83" s="53">
        <f>IF(COUNTIF(RLU!$C:$C,'P11'!$C83)&gt;0,VLOOKUP($C83,RLU!$C$2:$G$992,5,FALSE),0)</f>
        <v>0</v>
      </c>
      <c r="Y83" s="52" t="str">
        <f>VLOOKUP(H83,LU!C$4:D$24,2,FALSE)</f>
        <v>Wines</v>
      </c>
    </row>
    <row r="84" spans="1:25" hidden="1" x14ac:dyDescent="0.25">
      <c r="A84" s="14" t="s">
        <v>87</v>
      </c>
      <c r="B84">
        <v>80</v>
      </c>
      <c r="C84">
        <v>639989</v>
      </c>
      <c r="D84" t="s">
        <v>560</v>
      </c>
      <c r="E84" t="s">
        <v>500</v>
      </c>
      <c r="F84" t="s">
        <v>21</v>
      </c>
      <c r="G84" t="s">
        <v>22</v>
      </c>
      <c r="H84">
        <v>522560</v>
      </c>
      <c r="I84" t="s">
        <v>425</v>
      </c>
      <c r="J84">
        <v>14.6</v>
      </c>
      <c r="K84">
        <v>185</v>
      </c>
      <c r="M84">
        <v>15.42</v>
      </c>
      <c r="N84"/>
      <c r="O84">
        <v>2357.52</v>
      </c>
      <c r="Q84" t="s">
        <v>29</v>
      </c>
      <c r="R84">
        <v>7.0000000000000007E-2</v>
      </c>
      <c r="T84" t="s">
        <v>29</v>
      </c>
      <c r="U84">
        <v>71</v>
      </c>
      <c r="V84" s="53">
        <f>IF(COUNTIF(RLU!$C:$C,'P11'!$C84)&gt;0,VLOOKUP($C84,RLU!$C$2:$G$992,3,FALSE),0)</f>
        <v>0</v>
      </c>
      <c r="W84" s="53">
        <f>IF(COUNTIF(RLU!$C:$C,'P11'!$C84)&gt;0,VLOOKUP($C84,RLU!$C$2:$G$992,4,FALSE),0)</f>
        <v>0</v>
      </c>
      <c r="X84" s="53">
        <f>IF(COUNTIF(RLU!$C:$C,'P11'!$C84)&gt;0,VLOOKUP($C84,RLU!$C$2:$G$992,5,FALSE),0)</f>
        <v>0</v>
      </c>
      <c r="Y84" s="52" t="str">
        <f>VLOOKUP(H84,LU!C$4:D$24,2,FALSE)</f>
        <v>Wines</v>
      </c>
    </row>
    <row r="85" spans="1:25" hidden="1" x14ac:dyDescent="0.25">
      <c r="A85" s="14" t="s">
        <v>87</v>
      </c>
      <c r="B85">
        <v>81</v>
      </c>
      <c r="C85">
        <v>668780</v>
      </c>
      <c r="D85" t="s">
        <v>616</v>
      </c>
      <c r="E85" t="s">
        <v>488</v>
      </c>
      <c r="F85" t="s">
        <v>21</v>
      </c>
      <c r="G85" t="s">
        <v>22</v>
      </c>
      <c r="H85">
        <v>705040</v>
      </c>
      <c r="I85" t="s">
        <v>536</v>
      </c>
      <c r="J85">
        <v>15.95</v>
      </c>
      <c r="K85">
        <v>179</v>
      </c>
      <c r="M85">
        <v>14.92</v>
      </c>
      <c r="N85"/>
      <c r="O85">
        <v>2494.91</v>
      </c>
      <c r="Q85" t="s">
        <v>29</v>
      </c>
      <c r="R85">
        <v>7.0000000000000007E-2</v>
      </c>
      <c r="T85" t="s">
        <v>29</v>
      </c>
      <c r="U85">
        <v>21</v>
      </c>
      <c r="V85" s="53">
        <f>IF(COUNTIF(RLU!$C:$C,'P11'!$C85)&gt;0,VLOOKUP($C85,RLU!$C$2:$G$992,3,FALSE),0)</f>
        <v>0</v>
      </c>
      <c r="W85" s="53">
        <f>IF(COUNTIF(RLU!$C:$C,'P11'!$C85)&gt;0,VLOOKUP($C85,RLU!$C$2:$G$992,4,FALSE),0)</f>
        <v>0</v>
      </c>
      <c r="X85" s="53">
        <f>IF(COUNTIF(RLU!$C:$C,'P11'!$C85)&gt;0,VLOOKUP($C85,RLU!$C$2:$G$992,5,FALSE),0)</f>
        <v>0</v>
      </c>
      <c r="Y85" s="52" t="str">
        <f>VLOOKUP(H85,LU!C$4:D$24,2,FALSE)</f>
        <v>Vintages</v>
      </c>
    </row>
    <row r="86" spans="1:25" hidden="1" x14ac:dyDescent="0.25">
      <c r="A86" s="14" t="s">
        <v>87</v>
      </c>
      <c r="B86">
        <v>82</v>
      </c>
      <c r="C86">
        <v>484618</v>
      </c>
      <c r="D86" t="s">
        <v>547</v>
      </c>
      <c r="E86" t="s">
        <v>20</v>
      </c>
      <c r="F86" t="s">
        <v>21</v>
      </c>
      <c r="G86" t="s">
        <v>22</v>
      </c>
      <c r="H86">
        <v>522565</v>
      </c>
      <c r="I86" t="s">
        <v>535</v>
      </c>
      <c r="J86">
        <v>13.1</v>
      </c>
      <c r="K86">
        <v>175</v>
      </c>
      <c r="M86">
        <v>14.58</v>
      </c>
      <c r="N86"/>
      <c r="O86">
        <v>1997.79</v>
      </c>
      <c r="Q86" t="s">
        <v>29</v>
      </c>
      <c r="R86">
        <v>7.0000000000000007E-2</v>
      </c>
      <c r="T86" t="s">
        <v>29</v>
      </c>
      <c r="U86">
        <v>86</v>
      </c>
      <c r="V86" s="53">
        <f>IF(COUNTIF(RLU!$C:$C,'P11'!$C86)&gt;0,VLOOKUP($C86,RLU!$C$2:$G$992,3,FALSE),0)</f>
        <v>0</v>
      </c>
      <c r="W86" s="53">
        <f>IF(COUNTIF(RLU!$C:$C,'P11'!$C86)&gt;0,VLOOKUP($C86,RLU!$C$2:$G$992,4,FALSE),0)</f>
        <v>0</v>
      </c>
      <c r="X86" s="53">
        <f>IF(COUNTIF(RLU!$C:$C,'P11'!$C86)&gt;0,VLOOKUP($C86,RLU!$C$2:$G$992,5,FALSE),0)</f>
        <v>0</v>
      </c>
      <c r="Y86" s="52" t="str">
        <f>VLOOKUP(H86,LU!C$4:D$24,2,FALSE)</f>
        <v>Wines</v>
      </c>
    </row>
    <row r="87" spans="1:25" x14ac:dyDescent="0.25">
      <c r="A87" s="14" t="s">
        <v>87</v>
      </c>
      <c r="B87">
        <v>83</v>
      </c>
      <c r="C87">
        <v>667345</v>
      </c>
      <c r="D87" t="s">
        <v>126</v>
      </c>
      <c r="E87" t="s">
        <v>23</v>
      </c>
      <c r="F87" t="s">
        <v>21</v>
      </c>
      <c r="G87" t="s">
        <v>22</v>
      </c>
      <c r="H87">
        <v>705020</v>
      </c>
      <c r="I87" t="s">
        <v>117</v>
      </c>
      <c r="J87">
        <v>19.95</v>
      </c>
      <c r="K87">
        <v>174</v>
      </c>
      <c r="M87">
        <v>14.5</v>
      </c>
      <c r="N87"/>
      <c r="O87">
        <v>3041.15</v>
      </c>
      <c r="Q87" t="s">
        <v>29</v>
      </c>
      <c r="R87">
        <v>7.0000000000000007E-2</v>
      </c>
      <c r="T87" t="s">
        <v>29</v>
      </c>
      <c r="U87">
        <v>14</v>
      </c>
      <c r="V87" s="53" t="str">
        <f>IF(COUNTIF(RLU!$C:$C,'P11'!$C87)&gt;0,VLOOKUP($C87,RLU!$C$2:$G$992,3,FALSE),0)</f>
        <v>Roseline Diffusion</v>
      </c>
      <c r="W87" s="53" t="str">
        <f>IF(COUNTIF(RLU!$C:$C,'P11'!$C87)&gt;0,VLOOKUP($C87,RLU!$C$2:$G$992,4,FALSE),0)</f>
        <v>Provence</v>
      </c>
      <c r="X87" s="53" t="str">
        <f>IF(COUNTIF(RLU!$C:$C,'P11'!$C87)&gt;0,VLOOKUP($C87,RLU!$C$2:$G$992,5,FALSE),0)</f>
        <v>Provence</v>
      </c>
      <c r="Y87" s="52" t="str">
        <f>VLOOKUP(H87,LU!C$4:D$24,2,FALSE)</f>
        <v>Vintages</v>
      </c>
    </row>
    <row r="88" spans="1:25" hidden="1" x14ac:dyDescent="0.25">
      <c r="A88" s="14" t="s">
        <v>87</v>
      </c>
      <c r="B88">
        <v>84</v>
      </c>
      <c r="C88">
        <v>642884</v>
      </c>
      <c r="D88" t="s">
        <v>533</v>
      </c>
      <c r="E88" t="s">
        <v>490</v>
      </c>
      <c r="F88" t="s">
        <v>21</v>
      </c>
      <c r="G88" t="s">
        <v>22</v>
      </c>
      <c r="H88">
        <v>523781</v>
      </c>
      <c r="I88" t="s">
        <v>415</v>
      </c>
      <c r="J88">
        <v>10.95</v>
      </c>
      <c r="K88">
        <v>157</v>
      </c>
      <c r="M88">
        <v>13.08</v>
      </c>
      <c r="N88"/>
      <c r="O88">
        <v>1493.58</v>
      </c>
      <c r="Q88" t="s">
        <v>29</v>
      </c>
      <c r="R88">
        <v>0.06</v>
      </c>
      <c r="T88" t="s">
        <v>29</v>
      </c>
      <c r="U88">
        <v>55</v>
      </c>
      <c r="V88" s="53">
        <f>IF(COUNTIF(RLU!$C:$C,'P11'!$C88)&gt;0,VLOOKUP($C88,RLU!$C$2:$G$992,3,FALSE),0)</f>
        <v>0</v>
      </c>
      <c r="W88" s="53">
        <f>IF(COUNTIF(RLU!$C:$C,'P11'!$C88)&gt;0,VLOOKUP($C88,RLU!$C$2:$G$992,4,FALSE),0)</f>
        <v>0</v>
      </c>
      <c r="X88" s="53">
        <f>IF(COUNTIF(RLU!$C:$C,'P11'!$C88)&gt;0,VLOOKUP($C88,RLU!$C$2:$G$992,5,FALSE),0)</f>
        <v>0</v>
      </c>
      <c r="Y88" s="52" t="str">
        <f>VLOOKUP(H88,LU!C$4:D$24,2,FALSE)</f>
        <v>Wines</v>
      </c>
    </row>
    <row r="89" spans="1:25" x14ac:dyDescent="0.25">
      <c r="A89" s="14" t="s">
        <v>87</v>
      </c>
      <c r="B89">
        <v>85</v>
      </c>
      <c r="C89">
        <v>496919</v>
      </c>
      <c r="D89" t="s">
        <v>129</v>
      </c>
      <c r="E89" t="s">
        <v>50</v>
      </c>
      <c r="F89" t="s">
        <v>21</v>
      </c>
      <c r="G89" t="s">
        <v>22</v>
      </c>
      <c r="H89">
        <v>705020</v>
      </c>
      <c r="I89" t="s">
        <v>117</v>
      </c>
      <c r="J89">
        <v>19.95</v>
      </c>
      <c r="K89">
        <v>152</v>
      </c>
      <c r="L89">
        <v>100</v>
      </c>
      <c r="M89">
        <v>12.67</v>
      </c>
      <c r="N89">
        <v>8.33</v>
      </c>
      <c r="O89">
        <v>2656.64</v>
      </c>
      <c r="P89">
        <v>1747.79</v>
      </c>
      <c r="Q89" t="s">
        <v>754</v>
      </c>
      <c r="R89">
        <v>0.06</v>
      </c>
      <c r="S89">
        <v>0.04</v>
      </c>
      <c r="T89" t="s">
        <v>79</v>
      </c>
      <c r="U89">
        <v>15</v>
      </c>
      <c r="V89" s="53" t="str">
        <f>IF(COUNTIF(RLU!$C:$C,'P11'!$C89)&gt;0,VLOOKUP($C89,RLU!$C$2:$G$992,3,FALSE),0)</f>
        <v>Michel Gassier</v>
      </c>
      <c r="W89" s="53" t="str">
        <f>IF(COUNTIF(RLU!$C:$C,'P11'!$C89)&gt;0,VLOOKUP($C89,RLU!$C$2:$G$992,4,FALSE),0)</f>
        <v>Rhone</v>
      </c>
      <c r="X89" s="53" t="str">
        <f>IF(COUNTIF(RLU!$C:$C,'P11'!$C89)&gt;0,VLOOKUP($C89,RLU!$C$2:$G$992,5,FALSE),0)</f>
        <v>Costieres de Nimes</v>
      </c>
      <c r="Y89" s="52" t="str">
        <f>VLOOKUP(H89,LU!C$4:D$24,2,FALSE)</f>
        <v>Vintages</v>
      </c>
    </row>
    <row r="90" spans="1:25" x14ac:dyDescent="0.25">
      <c r="A90" s="14" t="s">
        <v>87</v>
      </c>
      <c r="B90">
        <v>86</v>
      </c>
      <c r="C90">
        <v>667444</v>
      </c>
      <c r="D90" t="s">
        <v>121</v>
      </c>
      <c r="E90" t="s">
        <v>33</v>
      </c>
      <c r="F90" t="s">
        <v>21</v>
      </c>
      <c r="G90" t="s">
        <v>22</v>
      </c>
      <c r="H90">
        <v>705020</v>
      </c>
      <c r="I90" t="s">
        <v>117</v>
      </c>
      <c r="J90">
        <v>19.95</v>
      </c>
      <c r="K90">
        <v>151</v>
      </c>
      <c r="M90">
        <v>12.58</v>
      </c>
      <c r="N90"/>
      <c r="O90">
        <v>2639.16</v>
      </c>
      <c r="Q90" t="s">
        <v>29</v>
      </c>
      <c r="R90">
        <v>0.06</v>
      </c>
      <c r="T90" t="s">
        <v>29</v>
      </c>
      <c r="U90">
        <v>18</v>
      </c>
      <c r="V90" s="53" t="str">
        <f>IF(COUNTIF(RLU!$C:$C,'P11'!$C90)&gt;0,VLOOKUP($C90,RLU!$C$2:$G$992,3,FALSE),0)</f>
        <v>Saleya</v>
      </c>
      <c r="W90" s="53" t="str">
        <f>IF(COUNTIF(RLU!$C:$C,'P11'!$C90)&gt;0,VLOOKUP($C90,RLU!$C$2:$G$992,4,FALSE),0)</f>
        <v>Provence</v>
      </c>
      <c r="X90" s="53" t="str">
        <f>IF(COUNTIF(RLU!$C:$C,'P11'!$C90)&gt;0,VLOOKUP($C90,RLU!$C$2:$G$992,5,FALSE),0)</f>
        <v>Cotes De Provence</v>
      </c>
      <c r="Y90" s="52" t="str">
        <f>VLOOKUP(H90,LU!C$4:D$24,2,FALSE)</f>
        <v>Vintages</v>
      </c>
    </row>
    <row r="91" spans="1:25" hidden="1" x14ac:dyDescent="0.25">
      <c r="A91" s="14" t="s">
        <v>87</v>
      </c>
      <c r="B91">
        <v>87</v>
      </c>
      <c r="C91">
        <v>10480</v>
      </c>
      <c r="D91" t="s">
        <v>657</v>
      </c>
      <c r="E91" t="s">
        <v>658</v>
      </c>
      <c r="F91" t="s">
        <v>21</v>
      </c>
      <c r="G91" t="s">
        <v>22</v>
      </c>
      <c r="H91">
        <v>705050</v>
      </c>
      <c r="I91" t="s">
        <v>559</v>
      </c>
      <c r="J91">
        <v>14.95</v>
      </c>
      <c r="K91">
        <v>149</v>
      </c>
      <c r="M91">
        <v>12.42</v>
      </c>
      <c r="N91"/>
      <c r="O91">
        <v>1944.91</v>
      </c>
      <c r="Q91" t="s">
        <v>29</v>
      </c>
      <c r="R91">
        <v>0.06</v>
      </c>
      <c r="T91" t="s">
        <v>29</v>
      </c>
      <c r="U91">
        <v>21</v>
      </c>
      <c r="V91" s="53">
        <f>IF(COUNTIF(RLU!$C:$C,'P11'!$C91)&gt;0,VLOOKUP($C91,RLU!$C$2:$G$992,3,FALSE),0)</f>
        <v>0</v>
      </c>
      <c r="W91" s="53">
        <f>IF(COUNTIF(RLU!$C:$C,'P11'!$C91)&gt;0,VLOOKUP($C91,RLU!$C$2:$G$992,4,FALSE),0)</f>
        <v>0</v>
      </c>
      <c r="X91" s="53">
        <f>IF(COUNTIF(RLU!$C:$C,'P11'!$C91)&gt;0,VLOOKUP($C91,RLU!$C$2:$G$992,5,FALSE),0)</f>
        <v>0</v>
      </c>
      <c r="Y91" s="52" t="str">
        <f>VLOOKUP(H91,LU!C$4:D$24,2,FALSE)</f>
        <v>Vintages</v>
      </c>
    </row>
    <row r="92" spans="1:25" x14ac:dyDescent="0.25">
      <c r="A92" s="14" t="s">
        <v>87</v>
      </c>
      <c r="B92">
        <v>87</v>
      </c>
      <c r="C92">
        <v>450908</v>
      </c>
      <c r="D92" t="s">
        <v>125</v>
      </c>
      <c r="E92" t="s">
        <v>73</v>
      </c>
      <c r="F92" t="s">
        <v>21</v>
      </c>
      <c r="G92" t="s">
        <v>22</v>
      </c>
      <c r="H92">
        <v>705020</v>
      </c>
      <c r="I92" t="s">
        <v>117</v>
      </c>
      <c r="J92">
        <v>16.95</v>
      </c>
      <c r="K92">
        <v>149</v>
      </c>
      <c r="L92">
        <v>1003</v>
      </c>
      <c r="M92">
        <v>12.42</v>
      </c>
      <c r="N92">
        <v>83.58</v>
      </c>
      <c r="O92">
        <v>2208.63</v>
      </c>
      <c r="P92">
        <v>14867.48</v>
      </c>
      <c r="Q92" t="s">
        <v>724</v>
      </c>
      <c r="R92">
        <v>0.06</v>
      </c>
      <c r="S92">
        <v>0.39</v>
      </c>
      <c r="T92" t="s">
        <v>724</v>
      </c>
      <c r="U92">
        <v>19</v>
      </c>
      <c r="V92" s="53" t="str">
        <f>IF(COUNTIF(RLU!$C:$C,'P11'!$C92)&gt;0,VLOOKUP($C92,RLU!$C$2:$G$992,3,FALSE),0)</f>
        <v>Xavier</v>
      </c>
      <c r="W92" s="53" t="str">
        <f>IF(COUNTIF(RLU!$C:$C,'P11'!$C92)&gt;0,VLOOKUP($C92,RLU!$C$2:$G$992,4,FALSE),0)</f>
        <v>Rhone</v>
      </c>
      <c r="X92" s="53" t="str">
        <f>IF(COUNTIF(RLU!$C:$C,'P11'!$C92)&gt;0,VLOOKUP($C92,RLU!$C$2:$G$992,5,FALSE),0)</f>
        <v>Cotes du Rhone</v>
      </c>
      <c r="Y92" s="52" t="str">
        <f>VLOOKUP(H92,LU!C$4:D$24,2,FALSE)</f>
        <v>Vintages</v>
      </c>
    </row>
    <row r="93" spans="1:25" hidden="1" x14ac:dyDescent="0.25">
      <c r="A93" s="14" t="s">
        <v>87</v>
      </c>
      <c r="B93">
        <v>88</v>
      </c>
      <c r="C93">
        <v>296533</v>
      </c>
      <c r="D93" t="s">
        <v>603</v>
      </c>
      <c r="E93" t="s">
        <v>604</v>
      </c>
      <c r="F93" t="s">
        <v>21</v>
      </c>
      <c r="G93" t="s">
        <v>22</v>
      </c>
      <c r="H93">
        <v>523781</v>
      </c>
      <c r="I93" t="s">
        <v>415</v>
      </c>
      <c r="J93">
        <v>15.95</v>
      </c>
      <c r="K93">
        <v>143</v>
      </c>
      <c r="L93">
        <v>131</v>
      </c>
      <c r="M93">
        <v>11.92</v>
      </c>
      <c r="N93">
        <v>10.92</v>
      </c>
      <c r="O93">
        <v>1993.14</v>
      </c>
      <c r="P93">
        <v>1825.88</v>
      </c>
      <c r="Q93" t="s">
        <v>409</v>
      </c>
      <c r="R93">
        <v>0.05</v>
      </c>
      <c r="S93">
        <v>0.05</v>
      </c>
      <c r="T93" t="s">
        <v>37</v>
      </c>
      <c r="U93">
        <v>14</v>
      </c>
      <c r="V93" s="53">
        <f>IF(COUNTIF(RLU!$C:$C,'P11'!$C93)&gt;0,VLOOKUP($C93,RLU!$C$2:$G$992,3,FALSE),0)</f>
        <v>0</v>
      </c>
      <c r="W93" s="53">
        <f>IF(COUNTIF(RLU!$C:$C,'P11'!$C93)&gt;0,VLOOKUP($C93,RLU!$C$2:$G$992,4,FALSE),0)</f>
        <v>0</v>
      </c>
      <c r="X93" s="53">
        <f>IF(COUNTIF(RLU!$C:$C,'P11'!$C93)&gt;0,VLOOKUP($C93,RLU!$C$2:$G$992,5,FALSE),0)</f>
        <v>0</v>
      </c>
      <c r="Y93" s="52" t="str">
        <f>VLOOKUP(H93,LU!C$4:D$24,2,FALSE)</f>
        <v>Wines</v>
      </c>
    </row>
    <row r="94" spans="1:25" hidden="1" x14ac:dyDescent="0.25">
      <c r="A94" s="14" t="s">
        <v>87</v>
      </c>
      <c r="B94">
        <v>89</v>
      </c>
      <c r="C94">
        <v>234542</v>
      </c>
      <c r="D94" t="s">
        <v>545</v>
      </c>
      <c r="E94" t="s">
        <v>546</v>
      </c>
      <c r="F94" t="s">
        <v>21</v>
      </c>
      <c r="G94" t="s">
        <v>22</v>
      </c>
      <c r="H94">
        <v>333341</v>
      </c>
      <c r="I94" t="s">
        <v>417</v>
      </c>
      <c r="J94">
        <v>16.899999999999999</v>
      </c>
      <c r="K94">
        <v>129</v>
      </c>
      <c r="M94">
        <v>10.75</v>
      </c>
      <c r="N94"/>
      <c r="O94">
        <v>1906.46</v>
      </c>
      <c r="Q94" t="s">
        <v>29</v>
      </c>
      <c r="R94">
        <v>0.05</v>
      </c>
      <c r="T94" t="s">
        <v>29</v>
      </c>
      <c r="U94">
        <v>66</v>
      </c>
      <c r="V94" s="53">
        <f>IF(COUNTIF(RLU!$C:$C,'P11'!$C94)&gt;0,VLOOKUP($C94,RLU!$C$2:$G$992,3,FALSE),0)</f>
        <v>0</v>
      </c>
      <c r="W94" s="53">
        <f>IF(COUNTIF(RLU!$C:$C,'P11'!$C94)&gt;0,VLOOKUP($C94,RLU!$C$2:$G$992,4,FALSE),0)</f>
        <v>0</v>
      </c>
      <c r="X94" s="53">
        <f>IF(COUNTIF(RLU!$C:$C,'P11'!$C94)&gt;0,VLOOKUP($C94,RLU!$C$2:$G$992,5,FALSE),0)</f>
        <v>0</v>
      </c>
      <c r="Y94" s="52" t="str">
        <f>VLOOKUP(H94,LU!C$4:D$24,2,FALSE)</f>
        <v>Wines</v>
      </c>
    </row>
    <row r="95" spans="1:25" hidden="1" x14ac:dyDescent="0.25">
      <c r="A95" s="14" t="s">
        <v>87</v>
      </c>
      <c r="B95">
        <v>89</v>
      </c>
      <c r="C95">
        <v>404566</v>
      </c>
      <c r="D95" t="s">
        <v>463</v>
      </c>
      <c r="E95" t="s">
        <v>435</v>
      </c>
      <c r="F95" t="s">
        <v>21</v>
      </c>
      <c r="G95" t="s">
        <v>22</v>
      </c>
      <c r="H95">
        <v>333340</v>
      </c>
      <c r="I95" t="s">
        <v>421</v>
      </c>
      <c r="J95">
        <v>7.95</v>
      </c>
      <c r="K95">
        <v>129</v>
      </c>
      <c r="L95">
        <v>1</v>
      </c>
      <c r="M95">
        <v>10.75</v>
      </c>
      <c r="N95">
        <v>0.08</v>
      </c>
      <c r="O95">
        <v>884.73</v>
      </c>
      <c r="P95">
        <v>6.86</v>
      </c>
      <c r="Q95" t="s">
        <v>828</v>
      </c>
      <c r="R95">
        <v>0.05</v>
      </c>
      <c r="S95">
        <v>0</v>
      </c>
      <c r="T95" t="s">
        <v>29</v>
      </c>
      <c r="U95">
        <v>33</v>
      </c>
      <c r="V95" s="53">
        <f>IF(COUNTIF(RLU!$C:$C,'P11'!$C95)&gt;0,VLOOKUP($C95,RLU!$C$2:$G$992,3,FALSE),0)</f>
        <v>0</v>
      </c>
      <c r="W95" s="53">
        <f>IF(COUNTIF(RLU!$C:$C,'P11'!$C95)&gt;0,VLOOKUP($C95,RLU!$C$2:$G$992,4,FALSE),0)</f>
        <v>0</v>
      </c>
      <c r="X95" s="53">
        <f>IF(COUNTIF(RLU!$C:$C,'P11'!$C95)&gt;0,VLOOKUP($C95,RLU!$C$2:$G$992,5,FALSE),0)</f>
        <v>0</v>
      </c>
      <c r="Y95" s="52" t="str">
        <f>VLOOKUP(H95,LU!C$4:D$24,2,FALSE)</f>
        <v>Wines</v>
      </c>
    </row>
    <row r="96" spans="1:25" hidden="1" x14ac:dyDescent="0.25">
      <c r="A96" s="14" t="s">
        <v>87</v>
      </c>
      <c r="B96">
        <v>90</v>
      </c>
      <c r="C96">
        <v>172643</v>
      </c>
      <c r="D96" t="s">
        <v>543</v>
      </c>
      <c r="E96" t="s">
        <v>544</v>
      </c>
      <c r="F96" t="s">
        <v>21</v>
      </c>
      <c r="G96" t="s">
        <v>22</v>
      </c>
      <c r="H96">
        <v>523781</v>
      </c>
      <c r="I96" t="s">
        <v>415</v>
      </c>
      <c r="J96">
        <v>17.95</v>
      </c>
      <c r="K96">
        <v>126</v>
      </c>
      <c r="L96">
        <v>467</v>
      </c>
      <c r="M96">
        <v>10.5</v>
      </c>
      <c r="N96">
        <v>38.92</v>
      </c>
      <c r="O96">
        <v>1979.2</v>
      </c>
      <c r="P96">
        <v>7335.62</v>
      </c>
      <c r="Q96" t="s">
        <v>829</v>
      </c>
      <c r="R96">
        <v>0.05</v>
      </c>
      <c r="S96">
        <v>0.18</v>
      </c>
      <c r="T96" t="s">
        <v>76</v>
      </c>
      <c r="U96">
        <v>21</v>
      </c>
      <c r="V96" s="53">
        <f>IF(COUNTIF(RLU!$C:$C,'P11'!$C96)&gt;0,VLOOKUP($C96,RLU!$C$2:$G$992,3,FALSE),0)</f>
        <v>0</v>
      </c>
      <c r="W96" s="53">
        <f>IF(COUNTIF(RLU!$C:$C,'P11'!$C96)&gt;0,VLOOKUP($C96,RLU!$C$2:$G$992,4,FALSE),0)</f>
        <v>0</v>
      </c>
      <c r="X96" s="53">
        <f>IF(COUNTIF(RLU!$C:$C,'P11'!$C96)&gt;0,VLOOKUP($C96,RLU!$C$2:$G$992,5,FALSE),0)</f>
        <v>0</v>
      </c>
      <c r="Y96" s="52" t="str">
        <f>VLOOKUP(H96,LU!C$4:D$24,2,FALSE)</f>
        <v>Wines</v>
      </c>
    </row>
    <row r="97" spans="1:25" hidden="1" x14ac:dyDescent="0.25">
      <c r="A97" s="14" t="s">
        <v>87</v>
      </c>
      <c r="B97">
        <v>91</v>
      </c>
      <c r="C97">
        <v>539320</v>
      </c>
      <c r="D97" t="s">
        <v>534</v>
      </c>
      <c r="E97" t="s">
        <v>42</v>
      </c>
      <c r="F97" t="s">
        <v>21</v>
      </c>
      <c r="G97" t="s">
        <v>22</v>
      </c>
      <c r="H97">
        <v>522565</v>
      </c>
      <c r="I97" t="s">
        <v>535</v>
      </c>
      <c r="J97">
        <v>13.35</v>
      </c>
      <c r="K97">
        <v>125</v>
      </c>
      <c r="L97">
        <v>6</v>
      </c>
      <c r="M97">
        <v>10.42</v>
      </c>
      <c r="N97">
        <v>0.5</v>
      </c>
      <c r="O97">
        <v>1454.65</v>
      </c>
      <c r="P97">
        <v>69.819999999999993</v>
      </c>
      <c r="Q97" t="s">
        <v>830</v>
      </c>
      <c r="R97">
        <v>0.05</v>
      </c>
      <c r="S97">
        <v>0</v>
      </c>
      <c r="T97" t="s">
        <v>29</v>
      </c>
      <c r="U97">
        <v>55</v>
      </c>
      <c r="V97" s="53">
        <f>IF(COUNTIF(RLU!$C:$C,'P11'!$C97)&gt;0,VLOOKUP($C97,RLU!$C$2:$G$992,3,FALSE),0)</f>
        <v>0</v>
      </c>
      <c r="W97" s="53">
        <f>IF(COUNTIF(RLU!$C:$C,'P11'!$C97)&gt;0,VLOOKUP($C97,RLU!$C$2:$G$992,4,FALSE),0)</f>
        <v>0</v>
      </c>
      <c r="X97" s="53">
        <f>IF(COUNTIF(RLU!$C:$C,'P11'!$C97)&gt;0,VLOOKUP($C97,RLU!$C$2:$G$992,5,FALSE),0)</f>
        <v>0</v>
      </c>
      <c r="Y97" s="52" t="str">
        <f>VLOOKUP(H97,LU!C$4:D$24,2,FALSE)</f>
        <v>Wines</v>
      </c>
    </row>
    <row r="98" spans="1:25" hidden="1" x14ac:dyDescent="0.25">
      <c r="A98" s="14" t="s">
        <v>87</v>
      </c>
      <c r="B98">
        <v>92</v>
      </c>
      <c r="C98">
        <v>10125</v>
      </c>
      <c r="D98" t="s">
        <v>598</v>
      </c>
      <c r="E98" t="s">
        <v>20</v>
      </c>
      <c r="F98" t="s">
        <v>21</v>
      </c>
      <c r="G98" t="s">
        <v>22</v>
      </c>
      <c r="H98">
        <v>523781</v>
      </c>
      <c r="I98" t="s">
        <v>415</v>
      </c>
      <c r="J98">
        <v>16.95</v>
      </c>
      <c r="K98">
        <v>123</v>
      </c>
      <c r="M98">
        <v>10.25</v>
      </c>
      <c r="N98"/>
      <c r="O98">
        <v>1823.23</v>
      </c>
      <c r="Q98" t="s">
        <v>29</v>
      </c>
      <c r="R98">
        <v>0.05</v>
      </c>
      <c r="T98" t="s">
        <v>29</v>
      </c>
      <c r="U98">
        <v>18</v>
      </c>
      <c r="V98" s="53">
        <f>IF(COUNTIF(RLU!$C:$C,'P11'!$C98)&gt;0,VLOOKUP($C98,RLU!$C$2:$G$992,3,FALSE),0)</f>
        <v>0</v>
      </c>
      <c r="W98" s="53">
        <f>IF(COUNTIF(RLU!$C:$C,'P11'!$C98)&gt;0,VLOOKUP($C98,RLU!$C$2:$G$992,4,FALSE),0)</f>
        <v>0</v>
      </c>
      <c r="X98" s="53">
        <f>IF(COUNTIF(RLU!$C:$C,'P11'!$C98)&gt;0,VLOOKUP($C98,RLU!$C$2:$G$992,5,FALSE),0)</f>
        <v>0</v>
      </c>
      <c r="Y98" s="52" t="str">
        <f>VLOOKUP(H98,LU!C$4:D$24,2,FALSE)</f>
        <v>Wines</v>
      </c>
    </row>
    <row r="99" spans="1:25" x14ac:dyDescent="0.25">
      <c r="A99" s="14" t="s">
        <v>87</v>
      </c>
      <c r="B99">
        <v>93</v>
      </c>
      <c r="C99">
        <v>224964</v>
      </c>
      <c r="D99" t="s">
        <v>120</v>
      </c>
      <c r="E99" t="s">
        <v>28</v>
      </c>
      <c r="F99" t="s">
        <v>21</v>
      </c>
      <c r="G99" t="s">
        <v>22</v>
      </c>
      <c r="H99">
        <v>705020</v>
      </c>
      <c r="I99" t="s">
        <v>117</v>
      </c>
      <c r="J99">
        <v>16.95</v>
      </c>
      <c r="K99">
        <v>121</v>
      </c>
      <c r="L99">
        <v>1112</v>
      </c>
      <c r="M99">
        <v>10.08</v>
      </c>
      <c r="N99">
        <v>92.67</v>
      </c>
      <c r="O99">
        <v>1793.58</v>
      </c>
      <c r="P99">
        <v>16483.189999999999</v>
      </c>
      <c r="Q99" t="s">
        <v>77</v>
      </c>
      <c r="R99">
        <v>0.05</v>
      </c>
      <c r="S99">
        <v>0.43</v>
      </c>
      <c r="T99" t="s">
        <v>815</v>
      </c>
      <c r="U99">
        <v>16</v>
      </c>
      <c r="V99" s="53" t="str">
        <f>IF(COUNTIF(RLU!$C:$C,'P11'!$C99)&gt;0,VLOOKUP($C99,RLU!$C$2:$G$992,3,FALSE),0)</f>
        <v>St Jean De Muzols</v>
      </c>
      <c r="W99" s="53" t="str">
        <f>IF(COUNTIF(RLU!$C:$C,'P11'!$C99)&gt;0,VLOOKUP($C99,RLU!$C$2:$G$992,4,FALSE),0)</f>
        <v>Rhone</v>
      </c>
      <c r="X99" s="53" t="str">
        <f>IF(COUNTIF(RLU!$C:$C,'P11'!$C99)&gt;0,VLOOKUP($C99,RLU!$C$2:$G$992,5,FALSE),0)</f>
        <v>Cotes du Rhone</v>
      </c>
      <c r="Y99" s="52" t="str">
        <f>VLOOKUP(H99,LU!C$4:D$24,2,FALSE)</f>
        <v>Vintages</v>
      </c>
    </row>
    <row r="100" spans="1:25" x14ac:dyDescent="0.25">
      <c r="A100" s="14" t="s">
        <v>87</v>
      </c>
      <c r="B100">
        <v>94</v>
      </c>
      <c r="C100">
        <v>667329</v>
      </c>
      <c r="D100" t="s">
        <v>137</v>
      </c>
      <c r="E100" t="s">
        <v>85</v>
      </c>
      <c r="F100" t="s">
        <v>21</v>
      </c>
      <c r="G100" t="s">
        <v>22</v>
      </c>
      <c r="H100">
        <v>705020</v>
      </c>
      <c r="I100" t="s">
        <v>117</v>
      </c>
      <c r="J100">
        <v>23.95</v>
      </c>
      <c r="K100">
        <v>117</v>
      </c>
      <c r="M100">
        <v>9.75</v>
      </c>
      <c r="N100"/>
      <c r="O100">
        <v>2459.0700000000002</v>
      </c>
      <c r="Q100" t="s">
        <v>29</v>
      </c>
      <c r="R100">
        <v>0.04</v>
      </c>
      <c r="T100" t="s">
        <v>29</v>
      </c>
      <c r="U100">
        <v>14</v>
      </c>
      <c r="V100" s="53" t="str">
        <f>IF(COUNTIF(RLU!$C:$C,'P11'!$C100)&gt;0,VLOOKUP($C100,RLU!$C$2:$G$992,3,FALSE),0)</f>
        <v>Other</v>
      </c>
      <c r="W100" s="53" t="str">
        <f>IF(COUNTIF(RLU!$C:$C,'P11'!$C100)&gt;0,VLOOKUP($C100,RLU!$C$2:$G$992,4,FALSE),0)</f>
        <v>Provence</v>
      </c>
      <c r="X100" s="53" t="str">
        <f>IF(COUNTIF(RLU!$C:$C,'P11'!$C100)&gt;0,VLOOKUP($C100,RLU!$C$2:$G$992,5,FALSE),0)</f>
        <v>Aix en Provence</v>
      </c>
      <c r="Y100" s="52" t="str">
        <f>VLOOKUP(H100,LU!C$4:D$24,2,FALSE)</f>
        <v>Vintages</v>
      </c>
    </row>
    <row r="101" spans="1:25" hidden="1" x14ac:dyDescent="0.25">
      <c r="A101" s="14" t="s">
        <v>87</v>
      </c>
      <c r="B101">
        <v>95</v>
      </c>
      <c r="C101">
        <v>369652</v>
      </c>
      <c r="D101" t="s">
        <v>519</v>
      </c>
      <c r="E101" t="s">
        <v>85</v>
      </c>
      <c r="F101" t="s">
        <v>21</v>
      </c>
      <c r="G101" t="s">
        <v>22</v>
      </c>
      <c r="H101">
        <v>524780</v>
      </c>
      <c r="I101" t="s">
        <v>403</v>
      </c>
      <c r="J101">
        <v>8.9499999999999993</v>
      </c>
      <c r="K101">
        <v>109</v>
      </c>
      <c r="L101">
        <v>371</v>
      </c>
      <c r="M101">
        <v>9.08</v>
      </c>
      <c r="N101">
        <v>30.92</v>
      </c>
      <c r="O101">
        <v>844.03</v>
      </c>
      <c r="P101">
        <v>2872.79</v>
      </c>
      <c r="Q101" t="s">
        <v>580</v>
      </c>
      <c r="R101">
        <v>0.04</v>
      </c>
      <c r="S101">
        <v>0.14000000000000001</v>
      </c>
      <c r="T101" t="s">
        <v>580</v>
      </c>
      <c r="U101">
        <v>50</v>
      </c>
      <c r="V101" s="53">
        <f>IF(COUNTIF(RLU!$C:$C,'P11'!$C101)&gt;0,VLOOKUP($C101,RLU!$C$2:$G$992,3,FALSE),0)</f>
        <v>0</v>
      </c>
      <c r="W101" s="53">
        <f>IF(COUNTIF(RLU!$C:$C,'P11'!$C101)&gt;0,VLOOKUP($C101,RLU!$C$2:$G$992,4,FALSE),0)</f>
        <v>0</v>
      </c>
      <c r="X101" s="53">
        <f>IF(COUNTIF(RLU!$C:$C,'P11'!$C101)&gt;0,VLOOKUP($C101,RLU!$C$2:$G$992,5,FALSE),0)</f>
        <v>0</v>
      </c>
      <c r="Y101" s="52" t="str">
        <f>VLOOKUP(H101,LU!C$4:D$24,2,FALSE)</f>
        <v>Wines</v>
      </c>
    </row>
    <row r="102" spans="1:25" hidden="1" x14ac:dyDescent="0.25">
      <c r="A102" s="14" t="s">
        <v>87</v>
      </c>
      <c r="B102">
        <v>96</v>
      </c>
      <c r="C102">
        <v>404533</v>
      </c>
      <c r="D102" t="s">
        <v>498</v>
      </c>
      <c r="E102" t="s">
        <v>33</v>
      </c>
      <c r="F102" t="s">
        <v>21</v>
      </c>
      <c r="G102" t="s">
        <v>22</v>
      </c>
      <c r="H102">
        <v>333340</v>
      </c>
      <c r="I102" t="s">
        <v>421</v>
      </c>
      <c r="J102">
        <v>8.15</v>
      </c>
      <c r="K102">
        <v>107</v>
      </c>
      <c r="L102">
        <v>25</v>
      </c>
      <c r="M102">
        <v>8.92</v>
      </c>
      <c r="N102">
        <v>2.08</v>
      </c>
      <c r="O102">
        <v>752.79</v>
      </c>
      <c r="P102">
        <v>175.88</v>
      </c>
      <c r="Q102" t="s">
        <v>778</v>
      </c>
      <c r="R102">
        <v>0.04</v>
      </c>
      <c r="S102">
        <v>0.01</v>
      </c>
      <c r="T102" t="s">
        <v>577</v>
      </c>
      <c r="U102">
        <v>46</v>
      </c>
      <c r="V102" s="53">
        <f>IF(COUNTIF(RLU!$C:$C,'P11'!$C102)&gt;0,VLOOKUP($C102,RLU!$C$2:$G$992,3,FALSE),0)</f>
        <v>0</v>
      </c>
      <c r="W102" s="53">
        <f>IF(COUNTIF(RLU!$C:$C,'P11'!$C102)&gt;0,VLOOKUP($C102,RLU!$C$2:$G$992,4,FALSE),0)</f>
        <v>0</v>
      </c>
      <c r="X102" s="53">
        <f>IF(COUNTIF(RLU!$C:$C,'P11'!$C102)&gt;0,VLOOKUP($C102,RLU!$C$2:$G$992,5,FALSE),0)</f>
        <v>0</v>
      </c>
      <c r="Y102" s="52" t="str">
        <f>VLOOKUP(H102,LU!C$4:D$24,2,FALSE)</f>
        <v>Wines</v>
      </c>
    </row>
    <row r="103" spans="1:25" x14ac:dyDescent="0.25">
      <c r="A103" s="14" t="s">
        <v>87</v>
      </c>
      <c r="B103">
        <v>97</v>
      </c>
      <c r="C103">
        <v>491027</v>
      </c>
      <c r="D103" t="s">
        <v>831</v>
      </c>
      <c r="E103" t="s">
        <v>36</v>
      </c>
      <c r="F103" t="s">
        <v>21</v>
      </c>
      <c r="G103" t="s">
        <v>22</v>
      </c>
      <c r="H103">
        <v>705020</v>
      </c>
      <c r="I103" t="s">
        <v>117</v>
      </c>
      <c r="J103">
        <v>49.95</v>
      </c>
      <c r="K103">
        <v>106</v>
      </c>
      <c r="L103">
        <v>51</v>
      </c>
      <c r="M103">
        <v>8.83</v>
      </c>
      <c r="N103">
        <v>4.25</v>
      </c>
      <c r="O103">
        <v>4666.8100000000004</v>
      </c>
      <c r="P103">
        <v>2245.35</v>
      </c>
      <c r="Q103" t="s">
        <v>832</v>
      </c>
      <c r="R103">
        <v>0.04</v>
      </c>
      <c r="S103">
        <v>0.02</v>
      </c>
      <c r="T103" t="s">
        <v>59</v>
      </c>
      <c r="U103">
        <v>10</v>
      </c>
      <c r="V103" s="53" t="str">
        <f>IF(COUNTIF(RLU!$C:$C,'P11'!$C103)&gt;0,VLOOKUP($C103,RLU!$C$2:$G$992,3,FALSE),0)</f>
        <v>Caves D'Esclans</v>
      </c>
      <c r="W103" s="53" t="str">
        <f>IF(COUNTIF(RLU!$C:$C,'P11'!$C103)&gt;0,VLOOKUP($C103,RLU!$C$2:$G$992,4,FALSE),0)</f>
        <v>Provence</v>
      </c>
      <c r="X103" s="53" t="str">
        <f>IF(COUNTIF(RLU!$C:$C,'P11'!$C103)&gt;0,VLOOKUP($C103,RLU!$C$2:$G$992,5,FALSE),0)</f>
        <v>Cotes De Provence</v>
      </c>
      <c r="Y103" s="52" t="str">
        <f>VLOOKUP(H103,LU!C$4:D$24,2,FALSE)</f>
        <v>Vintages</v>
      </c>
    </row>
    <row r="104" spans="1:25" hidden="1" x14ac:dyDescent="0.25">
      <c r="A104" s="14" t="s">
        <v>87</v>
      </c>
      <c r="B104">
        <v>98</v>
      </c>
      <c r="C104">
        <v>668343</v>
      </c>
      <c r="D104" t="s">
        <v>621</v>
      </c>
      <c r="E104" t="s">
        <v>56</v>
      </c>
      <c r="F104" t="s">
        <v>21</v>
      </c>
      <c r="G104" t="s">
        <v>22</v>
      </c>
      <c r="H104">
        <v>706040</v>
      </c>
      <c r="I104" t="s">
        <v>586</v>
      </c>
      <c r="J104">
        <v>17.95</v>
      </c>
      <c r="K104">
        <v>103</v>
      </c>
      <c r="M104">
        <v>8.58</v>
      </c>
      <c r="N104"/>
      <c r="O104">
        <v>1617.92</v>
      </c>
      <c r="Q104" t="s">
        <v>29</v>
      </c>
      <c r="R104">
        <v>0.04</v>
      </c>
      <c r="T104" t="s">
        <v>29</v>
      </c>
      <c r="U104">
        <v>13</v>
      </c>
      <c r="V104" s="53">
        <f>IF(COUNTIF(RLU!$C:$C,'P11'!$C104)&gt;0,VLOOKUP($C104,RLU!$C$2:$G$992,3,FALSE),0)</f>
        <v>0</v>
      </c>
      <c r="W104" s="53">
        <f>IF(COUNTIF(RLU!$C:$C,'P11'!$C104)&gt;0,VLOOKUP($C104,RLU!$C$2:$G$992,4,FALSE),0)</f>
        <v>0</v>
      </c>
      <c r="X104" s="53">
        <f>IF(COUNTIF(RLU!$C:$C,'P11'!$C104)&gt;0,VLOOKUP($C104,RLU!$C$2:$G$992,5,FALSE),0)</f>
        <v>0</v>
      </c>
      <c r="Y104" s="52" t="str">
        <f>VLOOKUP(H104,LU!C$4:D$24,2,FALSE)</f>
        <v>Vintages</v>
      </c>
    </row>
    <row r="105" spans="1:25" x14ac:dyDescent="0.25">
      <c r="A105" s="14" t="s">
        <v>87</v>
      </c>
      <c r="B105">
        <v>98</v>
      </c>
      <c r="C105">
        <v>739474</v>
      </c>
      <c r="D105" t="s">
        <v>136</v>
      </c>
      <c r="E105" t="s">
        <v>56</v>
      </c>
      <c r="F105" t="s">
        <v>21</v>
      </c>
      <c r="G105" t="s">
        <v>22</v>
      </c>
      <c r="H105">
        <v>705020</v>
      </c>
      <c r="I105" t="s">
        <v>117</v>
      </c>
      <c r="J105">
        <v>18.95</v>
      </c>
      <c r="K105">
        <v>103</v>
      </c>
      <c r="L105">
        <v>46</v>
      </c>
      <c r="M105">
        <v>8.58</v>
      </c>
      <c r="N105">
        <v>3.83</v>
      </c>
      <c r="O105">
        <v>1709.07</v>
      </c>
      <c r="P105">
        <v>763.27</v>
      </c>
      <c r="Q105" t="s">
        <v>833</v>
      </c>
      <c r="R105">
        <v>0.04</v>
      </c>
      <c r="S105">
        <v>0.02</v>
      </c>
      <c r="T105" t="s">
        <v>59</v>
      </c>
      <c r="U105">
        <v>11</v>
      </c>
      <c r="V105" s="53" t="str">
        <f>IF(COUNTIF(RLU!$C:$C,'P11'!$C105)&gt;0,VLOOKUP($C105,RLU!$C$2:$G$992,3,FALSE),0)</f>
        <v>Vignerons Taval</v>
      </c>
      <c r="W105" s="53" t="str">
        <f>IF(COUNTIF(RLU!$C:$C,'P11'!$C105)&gt;0,VLOOKUP($C105,RLU!$C$2:$G$992,4,FALSE),0)</f>
        <v>Rhone</v>
      </c>
      <c r="X105" s="53" t="str">
        <f>IF(COUNTIF(RLU!$C:$C,'P11'!$C105)&gt;0,VLOOKUP($C105,RLU!$C$2:$G$992,5,FALSE),0)</f>
        <v>Tavel</v>
      </c>
      <c r="Y105" s="52" t="str">
        <f>VLOOKUP(H105,LU!C$4:D$24,2,FALSE)</f>
        <v>Vintages</v>
      </c>
    </row>
    <row r="106" spans="1:25" hidden="1" x14ac:dyDescent="0.25">
      <c r="A106" s="14" t="s">
        <v>87</v>
      </c>
      <c r="B106">
        <v>99</v>
      </c>
      <c r="C106">
        <v>668467</v>
      </c>
      <c r="D106" t="s">
        <v>601</v>
      </c>
      <c r="E106" t="s">
        <v>412</v>
      </c>
      <c r="F106" t="s">
        <v>21</v>
      </c>
      <c r="G106" t="s">
        <v>22</v>
      </c>
      <c r="H106">
        <v>706020</v>
      </c>
      <c r="I106" t="s">
        <v>497</v>
      </c>
      <c r="J106">
        <v>19.95</v>
      </c>
      <c r="K106">
        <v>101</v>
      </c>
      <c r="M106">
        <v>8.42</v>
      </c>
      <c r="N106"/>
      <c r="O106">
        <v>1765.27</v>
      </c>
      <c r="Q106" t="s">
        <v>29</v>
      </c>
      <c r="R106">
        <v>0.04</v>
      </c>
      <c r="T106" t="s">
        <v>29</v>
      </c>
      <c r="U106">
        <v>12</v>
      </c>
      <c r="V106" s="53">
        <f>IF(COUNTIF(RLU!$C:$C,'P11'!$C106)&gt;0,VLOOKUP($C106,RLU!$C$2:$G$992,3,FALSE),0)</f>
        <v>0</v>
      </c>
      <c r="W106" s="53">
        <f>IF(COUNTIF(RLU!$C:$C,'P11'!$C106)&gt;0,VLOOKUP($C106,RLU!$C$2:$G$992,4,FALSE),0)</f>
        <v>0</v>
      </c>
      <c r="X106" s="53">
        <f>IF(COUNTIF(RLU!$C:$C,'P11'!$C106)&gt;0,VLOOKUP($C106,RLU!$C$2:$G$992,5,FALSE),0)</f>
        <v>0</v>
      </c>
      <c r="Y106" s="52" t="str">
        <f>VLOOKUP(H106,LU!C$4:D$24,2,FALSE)</f>
        <v>Vintages</v>
      </c>
    </row>
    <row r="107" spans="1:25" x14ac:dyDescent="0.25">
      <c r="A107" s="14" t="s">
        <v>87</v>
      </c>
      <c r="B107">
        <v>100</v>
      </c>
      <c r="C107">
        <v>409771</v>
      </c>
      <c r="D107" t="s">
        <v>761</v>
      </c>
      <c r="E107" t="s">
        <v>51</v>
      </c>
      <c r="F107" t="s">
        <v>21</v>
      </c>
      <c r="G107" t="s">
        <v>22</v>
      </c>
      <c r="H107">
        <v>705020</v>
      </c>
      <c r="I107" t="s">
        <v>117</v>
      </c>
      <c r="J107">
        <v>19.95</v>
      </c>
      <c r="K107">
        <v>98</v>
      </c>
      <c r="M107">
        <v>8.17</v>
      </c>
      <c r="N107"/>
      <c r="O107">
        <v>1712.83</v>
      </c>
      <c r="Q107" t="s">
        <v>29</v>
      </c>
      <c r="R107">
        <v>0.04</v>
      </c>
      <c r="T107" t="s">
        <v>29</v>
      </c>
      <c r="U107">
        <v>13</v>
      </c>
      <c r="V107" s="53" t="str">
        <f>IF(COUNTIF(RLU!$C:$C,'P11'!$C107)&gt;0,VLOOKUP($C107,RLU!$C$2:$G$992,3,FALSE),0)</f>
        <v>Other</v>
      </c>
      <c r="W107" s="53" t="str">
        <f>IF(COUNTIF(RLU!$C:$C,'P11'!$C107)&gt;0,VLOOKUP($C107,RLU!$C$2:$G$992,4,FALSE),0)</f>
        <v>Provence</v>
      </c>
      <c r="X107" s="53" t="str">
        <f>IF(COUNTIF(RLU!$C:$C,'P11'!$C107)&gt;0,VLOOKUP($C107,RLU!$C$2:$G$992,5,FALSE),0)</f>
        <v>Provence</v>
      </c>
      <c r="Y107" s="52" t="str">
        <f>VLOOKUP(H107,LU!C$4:D$24,2,FALSE)</f>
        <v>Vintages</v>
      </c>
    </row>
    <row r="108" spans="1:25" hidden="1" x14ac:dyDescent="0.25">
      <c r="A108" s="14" t="s">
        <v>87</v>
      </c>
      <c r="B108">
        <v>101</v>
      </c>
      <c r="C108">
        <v>639997</v>
      </c>
      <c r="D108" t="s">
        <v>551</v>
      </c>
      <c r="E108" t="s">
        <v>552</v>
      </c>
      <c r="F108" t="s">
        <v>21</v>
      </c>
      <c r="G108" t="s">
        <v>22</v>
      </c>
      <c r="H108">
        <v>522561</v>
      </c>
      <c r="I108" t="s">
        <v>408</v>
      </c>
      <c r="J108">
        <v>13.2</v>
      </c>
      <c r="K108">
        <v>97</v>
      </c>
      <c r="M108">
        <v>8.08</v>
      </c>
      <c r="N108"/>
      <c r="O108">
        <v>1115.93</v>
      </c>
      <c r="Q108" t="s">
        <v>29</v>
      </c>
      <c r="R108">
        <v>0.04</v>
      </c>
      <c r="T108" t="s">
        <v>29</v>
      </c>
      <c r="U108">
        <v>47</v>
      </c>
      <c r="V108" s="53">
        <f>IF(COUNTIF(RLU!$C:$C,'P11'!$C108)&gt;0,VLOOKUP($C108,RLU!$C$2:$G$992,3,FALSE),0)</f>
        <v>0</v>
      </c>
      <c r="W108" s="53">
        <f>IF(COUNTIF(RLU!$C:$C,'P11'!$C108)&gt;0,VLOOKUP($C108,RLU!$C$2:$G$992,4,FALSE),0)</f>
        <v>0</v>
      </c>
      <c r="X108" s="53">
        <f>IF(COUNTIF(RLU!$C:$C,'P11'!$C108)&gt;0,VLOOKUP($C108,RLU!$C$2:$G$992,5,FALSE),0)</f>
        <v>0</v>
      </c>
      <c r="Y108" s="52" t="str">
        <f>VLOOKUP(H108,LU!C$4:D$24,2,FALSE)</f>
        <v>Wines</v>
      </c>
    </row>
    <row r="109" spans="1:25" x14ac:dyDescent="0.25">
      <c r="A109" s="14" t="s">
        <v>87</v>
      </c>
      <c r="B109">
        <v>102</v>
      </c>
      <c r="C109">
        <v>319392</v>
      </c>
      <c r="D109" t="s">
        <v>124</v>
      </c>
      <c r="E109" t="s">
        <v>33</v>
      </c>
      <c r="F109" t="s">
        <v>21</v>
      </c>
      <c r="G109" t="s">
        <v>22</v>
      </c>
      <c r="H109">
        <v>705020</v>
      </c>
      <c r="I109" t="s">
        <v>117</v>
      </c>
      <c r="J109">
        <v>19.95</v>
      </c>
      <c r="K109">
        <v>96</v>
      </c>
      <c r="L109">
        <v>612</v>
      </c>
      <c r="M109">
        <v>8</v>
      </c>
      <c r="N109">
        <v>51</v>
      </c>
      <c r="O109">
        <v>1677.88</v>
      </c>
      <c r="P109">
        <v>10696.46</v>
      </c>
      <c r="Q109" t="s">
        <v>99</v>
      </c>
      <c r="R109">
        <v>0.04</v>
      </c>
      <c r="S109">
        <v>0.24</v>
      </c>
      <c r="T109" t="s">
        <v>84</v>
      </c>
      <c r="U109">
        <v>9</v>
      </c>
      <c r="V109" s="53" t="str">
        <f>IF(COUNTIF(RLU!$C:$C,'P11'!$C109)&gt;0,VLOOKUP($C109,RLU!$C$2:$G$992,3,FALSE),0)</f>
        <v>Chateau La Tour De L'Eveque</v>
      </c>
      <c r="W109" s="53" t="str">
        <f>IF(COUNTIF(RLU!$C:$C,'P11'!$C109)&gt;0,VLOOKUP($C109,RLU!$C$2:$G$992,4,FALSE),0)</f>
        <v>Provence</v>
      </c>
      <c r="X109" s="53" t="str">
        <f>IF(COUNTIF(RLU!$C:$C,'P11'!$C109)&gt;0,VLOOKUP($C109,RLU!$C$2:$G$992,5,FALSE),0)</f>
        <v>Cotes De Provence</v>
      </c>
      <c r="Y109" s="52" t="str">
        <f>VLOOKUP(H109,LU!C$4:D$24,2,FALSE)</f>
        <v>Vintages</v>
      </c>
    </row>
    <row r="110" spans="1:25" hidden="1" x14ac:dyDescent="0.25">
      <c r="A110" s="14" t="s">
        <v>87</v>
      </c>
      <c r="B110">
        <v>103</v>
      </c>
      <c r="C110">
        <v>487132</v>
      </c>
      <c r="D110" t="s">
        <v>499</v>
      </c>
      <c r="E110" t="s">
        <v>500</v>
      </c>
      <c r="F110" t="s">
        <v>21</v>
      </c>
      <c r="G110" t="s">
        <v>22</v>
      </c>
      <c r="H110">
        <v>522563</v>
      </c>
      <c r="I110" t="s">
        <v>461</v>
      </c>
      <c r="J110">
        <v>10.25</v>
      </c>
      <c r="K110">
        <v>89</v>
      </c>
      <c r="L110">
        <v>13</v>
      </c>
      <c r="M110">
        <v>7.42</v>
      </c>
      <c r="N110">
        <v>1.08</v>
      </c>
      <c r="O110">
        <v>791.55</v>
      </c>
      <c r="P110">
        <v>115.62</v>
      </c>
      <c r="Q110" t="s">
        <v>834</v>
      </c>
      <c r="R110">
        <v>0.03</v>
      </c>
      <c r="S110">
        <v>0.01</v>
      </c>
      <c r="T110" t="s">
        <v>555</v>
      </c>
      <c r="U110">
        <v>41</v>
      </c>
      <c r="V110" s="53">
        <f>IF(COUNTIF(RLU!$C:$C,'P11'!$C110)&gt;0,VLOOKUP($C110,RLU!$C$2:$G$992,3,FALSE),0)</f>
        <v>0</v>
      </c>
      <c r="W110" s="53">
        <f>IF(COUNTIF(RLU!$C:$C,'P11'!$C110)&gt;0,VLOOKUP($C110,RLU!$C$2:$G$992,4,FALSE),0)</f>
        <v>0</v>
      </c>
      <c r="X110" s="53">
        <f>IF(COUNTIF(RLU!$C:$C,'P11'!$C110)&gt;0,VLOOKUP($C110,RLU!$C$2:$G$992,5,FALSE),0)</f>
        <v>0</v>
      </c>
      <c r="Y110" s="52" t="str">
        <f>VLOOKUP(H110,LU!C$4:D$24,2,FALSE)</f>
        <v>Wines</v>
      </c>
    </row>
    <row r="111" spans="1:25" x14ac:dyDescent="0.25">
      <c r="A111" s="14" t="s">
        <v>87</v>
      </c>
      <c r="B111">
        <v>104</v>
      </c>
      <c r="C111">
        <v>575282</v>
      </c>
      <c r="D111" t="s">
        <v>142</v>
      </c>
      <c r="E111" t="s">
        <v>62</v>
      </c>
      <c r="F111" t="s">
        <v>21</v>
      </c>
      <c r="G111" t="s">
        <v>22</v>
      </c>
      <c r="H111">
        <v>705020</v>
      </c>
      <c r="I111" t="s">
        <v>117</v>
      </c>
      <c r="J111">
        <v>24.95</v>
      </c>
      <c r="K111">
        <v>87</v>
      </c>
      <c r="L111">
        <v>17</v>
      </c>
      <c r="M111">
        <v>7.25</v>
      </c>
      <c r="N111">
        <v>1.42</v>
      </c>
      <c r="O111">
        <v>1905.53</v>
      </c>
      <c r="P111">
        <v>372.35</v>
      </c>
      <c r="Q111" t="s">
        <v>835</v>
      </c>
      <c r="R111">
        <v>0.03</v>
      </c>
      <c r="S111">
        <v>0.01</v>
      </c>
      <c r="T111" t="s">
        <v>555</v>
      </c>
      <c r="U111">
        <v>6</v>
      </c>
      <c r="V111" s="53" t="str">
        <f>IF(COUNTIF(RLU!$C:$C,'P11'!$C111)&gt;0,VLOOKUP($C111,RLU!$C$2:$G$992,3,FALSE),0)</f>
        <v>Chateau Leoube</v>
      </c>
      <c r="W111" s="53" t="str">
        <f>IF(COUNTIF(RLU!$C:$C,'P11'!$C111)&gt;0,VLOOKUP($C111,RLU!$C$2:$G$992,4,FALSE),0)</f>
        <v>Provence</v>
      </c>
      <c r="X111" s="53" t="str">
        <f>IF(COUNTIF(RLU!$C:$C,'P11'!$C111)&gt;0,VLOOKUP($C111,RLU!$C$2:$G$992,5,FALSE),0)</f>
        <v>Cotes De Provence</v>
      </c>
      <c r="Y111" s="52" t="str">
        <f>VLOOKUP(H111,LU!C$4:D$24,2,FALSE)</f>
        <v>Vintages</v>
      </c>
    </row>
    <row r="112" spans="1:25" x14ac:dyDescent="0.25">
      <c r="A112" s="14" t="s">
        <v>87</v>
      </c>
      <c r="B112">
        <v>105</v>
      </c>
      <c r="C112">
        <v>707281</v>
      </c>
      <c r="D112" t="s">
        <v>760</v>
      </c>
      <c r="E112" t="s">
        <v>55</v>
      </c>
      <c r="F112" t="s">
        <v>21</v>
      </c>
      <c r="G112" t="s">
        <v>22</v>
      </c>
      <c r="H112">
        <v>705020</v>
      </c>
      <c r="I112" t="s">
        <v>117</v>
      </c>
      <c r="J112">
        <v>16.95</v>
      </c>
      <c r="K112">
        <v>84</v>
      </c>
      <c r="L112">
        <v>319</v>
      </c>
      <c r="M112">
        <v>7</v>
      </c>
      <c r="N112">
        <v>26.58</v>
      </c>
      <c r="O112">
        <v>1245.1300000000001</v>
      </c>
      <c r="P112">
        <v>4728.54</v>
      </c>
      <c r="Q112" t="s">
        <v>735</v>
      </c>
      <c r="R112">
        <v>0.03</v>
      </c>
      <c r="S112">
        <v>0.12</v>
      </c>
      <c r="T112" t="s">
        <v>97</v>
      </c>
      <c r="U112">
        <v>6</v>
      </c>
      <c r="V112" s="53" t="str">
        <f>IF(COUNTIF(RLU!$C:$C,'P11'!$C112)&gt;0,VLOOKUP($C112,RLU!$C$2:$G$992,3,FALSE),0)</f>
        <v>Chateau Val-Joanis</v>
      </c>
      <c r="W112" s="53" t="str">
        <f>IF(COUNTIF(RLU!$C:$C,'P11'!$C112)&gt;0,VLOOKUP($C112,RLU!$C$2:$G$992,4,FALSE),0)</f>
        <v>Rhone</v>
      </c>
      <c r="X112" s="53" t="str">
        <f>IF(COUNTIF(RLU!$C:$C,'P11'!$C112)&gt;0,VLOOKUP($C112,RLU!$C$2:$G$992,5,FALSE),0)</f>
        <v>Rhone</v>
      </c>
      <c r="Y112" s="52" t="str">
        <f>VLOOKUP(H112,LU!C$4:D$24,2,FALSE)</f>
        <v>Vintages</v>
      </c>
    </row>
    <row r="113" spans="1:25" hidden="1" x14ac:dyDescent="0.25">
      <c r="A113" s="14" t="s">
        <v>87</v>
      </c>
      <c r="B113">
        <v>106</v>
      </c>
      <c r="C113">
        <v>388702</v>
      </c>
      <c r="D113" t="s">
        <v>624</v>
      </c>
      <c r="E113" t="s">
        <v>407</v>
      </c>
      <c r="F113" t="s">
        <v>21</v>
      </c>
      <c r="G113" t="s">
        <v>22</v>
      </c>
      <c r="H113">
        <v>523781</v>
      </c>
      <c r="I113" t="s">
        <v>415</v>
      </c>
      <c r="J113">
        <v>18.95</v>
      </c>
      <c r="K113">
        <v>78</v>
      </c>
      <c r="L113">
        <v>44</v>
      </c>
      <c r="M113">
        <v>6.5</v>
      </c>
      <c r="N113">
        <v>3.67</v>
      </c>
      <c r="O113">
        <v>1294.25</v>
      </c>
      <c r="P113">
        <v>730.09</v>
      </c>
      <c r="Q113" t="s">
        <v>836</v>
      </c>
      <c r="R113">
        <v>0.03</v>
      </c>
      <c r="S113">
        <v>0.02</v>
      </c>
      <c r="T113" t="s">
        <v>79</v>
      </c>
      <c r="U113">
        <v>14</v>
      </c>
      <c r="V113" s="53">
        <f>IF(COUNTIF(RLU!$C:$C,'P11'!$C113)&gt;0,VLOOKUP($C113,RLU!$C$2:$G$992,3,FALSE),0)</f>
        <v>0</v>
      </c>
      <c r="W113" s="53">
        <f>IF(COUNTIF(RLU!$C:$C,'P11'!$C113)&gt;0,VLOOKUP($C113,RLU!$C$2:$G$992,4,FALSE),0)</f>
        <v>0</v>
      </c>
      <c r="X113" s="53">
        <f>IF(COUNTIF(RLU!$C:$C,'P11'!$C113)&gt;0,VLOOKUP($C113,RLU!$C$2:$G$992,5,FALSE),0)</f>
        <v>0</v>
      </c>
      <c r="Y113" s="52" t="str">
        <f>VLOOKUP(H113,LU!C$4:D$24,2,FALSE)</f>
        <v>Wines</v>
      </c>
    </row>
    <row r="114" spans="1:25" hidden="1" x14ac:dyDescent="0.25">
      <c r="A114" s="14" t="s">
        <v>87</v>
      </c>
      <c r="B114">
        <v>107</v>
      </c>
      <c r="C114">
        <v>568212</v>
      </c>
      <c r="D114" t="s">
        <v>576</v>
      </c>
      <c r="E114" t="s">
        <v>23</v>
      </c>
      <c r="F114" t="s">
        <v>21</v>
      </c>
      <c r="G114" t="s">
        <v>22</v>
      </c>
      <c r="H114">
        <v>706050</v>
      </c>
      <c r="I114" t="s">
        <v>538</v>
      </c>
      <c r="J114">
        <v>18.95</v>
      </c>
      <c r="K114">
        <v>72</v>
      </c>
      <c r="L114">
        <v>277</v>
      </c>
      <c r="M114">
        <v>6</v>
      </c>
      <c r="N114">
        <v>23.08</v>
      </c>
      <c r="O114">
        <v>1194.69</v>
      </c>
      <c r="P114">
        <v>4596.24</v>
      </c>
      <c r="Q114" t="s">
        <v>735</v>
      </c>
      <c r="R114">
        <v>0.03</v>
      </c>
      <c r="S114">
        <v>0.11</v>
      </c>
      <c r="T114" t="s">
        <v>829</v>
      </c>
      <c r="U114">
        <v>5</v>
      </c>
      <c r="V114" s="53">
        <f>IF(COUNTIF(RLU!$C:$C,'P11'!$C114)&gt;0,VLOOKUP($C114,RLU!$C$2:$G$992,3,FALSE),0)</f>
        <v>0</v>
      </c>
      <c r="W114" s="53">
        <f>IF(COUNTIF(RLU!$C:$C,'P11'!$C114)&gt;0,VLOOKUP($C114,RLU!$C$2:$G$992,4,FALSE),0)</f>
        <v>0</v>
      </c>
      <c r="X114" s="53">
        <f>IF(COUNTIF(RLU!$C:$C,'P11'!$C114)&gt;0,VLOOKUP($C114,RLU!$C$2:$G$992,5,FALSE),0)</f>
        <v>0</v>
      </c>
      <c r="Y114" s="52" t="str">
        <f>VLOOKUP(H114,LU!C$4:D$24,2,FALSE)</f>
        <v>Vintages</v>
      </c>
    </row>
    <row r="115" spans="1:25" hidden="1" x14ac:dyDescent="0.25">
      <c r="A115" s="14" t="s">
        <v>87</v>
      </c>
      <c r="B115">
        <v>108</v>
      </c>
      <c r="C115">
        <v>275834</v>
      </c>
      <c r="D115" t="s">
        <v>620</v>
      </c>
      <c r="E115" t="s">
        <v>562</v>
      </c>
      <c r="F115" t="s">
        <v>21</v>
      </c>
      <c r="G115" t="s">
        <v>22</v>
      </c>
      <c r="H115">
        <v>523781</v>
      </c>
      <c r="I115" t="s">
        <v>415</v>
      </c>
      <c r="J115">
        <v>15.95</v>
      </c>
      <c r="K115">
        <v>71</v>
      </c>
      <c r="L115">
        <v>107</v>
      </c>
      <c r="M115">
        <v>5.92</v>
      </c>
      <c r="N115">
        <v>8.92</v>
      </c>
      <c r="O115">
        <v>989.6</v>
      </c>
      <c r="P115">
        <v>1491.37</v>
      </c>
      <c r="Q115" t="s">
        <v>91</v>
      </c>
      <c r="R115">
        <v>0.03</v>
      </c>
      <c r="S115">
        <v>0.04</v>
      </c>
      <c r="T115" t="s">
        <v>61</v>
      </c>
      <c r="U115">
        <v>9</v>
      </c>
      <c r="V115" s="53">
        <f>IF(COUNTIF(RLU!$C:$C,'P11'!$C115)&gt;0,VLOOKUP($C115,RLU!$C$2:$G$992,3,FALSE),0)</f>
        <v>0</v>
      </c>
      <c r="W115" s="53">
        <f>IF(COUNTIF(RLU!$C:$C,'P11'!$C115)&gt;0,VLOOKUP($C115,RLU!$C$2:$G$992,4,FALSE),0)</f>
        <v>0</v>
      </c>
      <c r="X115" s="53">
        <f>IF(COUNTIF(RLU!$C:$C,'P11'!$C115)&gt;0,VLOOKUP($C115,RLU!$C$2:$G$992,5,FALSE),0)</f>
        <v>0</v>
      </c>
      <c r="Y115" s="52" t="str">
        <f>VLOOKUP(H115,LU!C$4:D$24,2,FALSE)</f>
        <v>Wines</v>
      </c>
    </row>
    <row r="116" spans="1:25" hidden="1" x14ac:dyDescent="0.25">
      <c r="A116" s="14" t="s">
        <v>87</v>
      </c>
      <c r="B116">
        <v>108</v>
      </c>
      <c r="C116">
        <v>557595</v>
      </c>
      <c r="D116" t="s">
        <v>596</v>
      </c>
      <c r="E116" t="s">
        <v>597</v>
      </c>
      <c r="F116" t="s">
        <v>21</v>
      </c>
      <c r="G116" t="s">
        <v>22</v>
      </c>
      <c r="H116">
        <v>706020</v>
      </c>
      <c r="I116" t="s">
        <v>497</v>
      </c>
      <c r="J116">
        <v>21.95</v>
      </c>
      <c r="K116">
        <v>71</v>
      </c>
      <c r="L116">
        <v>29</v>
      </c>
      <c r="M116">
        <v>5.92</v>
      </c>
      <c r="N116">
        <v>2.42</v>
      </c>
      <c r="O116">
        <v>1366.59</v>
      </c>
      <c r="P116">
        <v>558.19000000000005</v>
      </c>
      <c r="Q116" t="s">
        <v>837</v>
      </c>
      <c r="R116">
        <v>0.03</v>
      </c>
      <c r="S116">
        <v>0.01</v>
      </c>
      <c r="T116" t="s">
        <v>555</v>
      </c>
      <c r="U116">
        <v>4</v>
      </c>
      <c r="V116" s="53">
        <f>IF(COUNTIF(RLU!$C:$C,'P11'!$C116)&gt;0,VLOOKUP($C116,RLU!$C$2:$G$992,3,FALSE),0)</f>
        <v>0</v>
      </c>
      <c r="W116" s="53">
        <f>IF(COUNTIF(RLU!$C:$C,'P11'!$C116)&gt;0,VLOOKUP($C116,RLU!$C$2:$G$992,4,FALSE),0)</f>
        <v>0</v>
      </c>
      <c r="X116" s="53">
        <f>IF(COUNTIF(RLU!$C:$C,'P11'!$C116)&gt;0,VLOOKUP($C116,RLU!$C$2:$G$992,5,FALSE),0)</f>
        <v>0</v>
      </c>
      <c r="Y116" s="52" t="str">
        <f>VLOOKUP(H116,LU!C$4:D$24,2,FALSE)</f>
        <v>Vintages</v>
      </c>
    </row>
    <row r="117" spans="1:25" x14ac:dyDescent="0.25">
      <c r="A117" s="14" t="s">
        <v>87</v>
      </c>
      <c r="B117">
        <v>109</v>
      </c>
      <c r="C117">
        <v>667436</v>
      </c>
      <c r="D117" t="s">
        <v>133</v>
      </c>
      <c r="E117" t="s">
        <v>49</v>
      </c>
      <c r="F117" t="s">
        <v>21</v>
      </c>
      <c r="G117" t="s">
        <v>22</v>
      </c>
      <c r="H117">
        <v>705020</v>
      </c>
      <c r="I117" t="s">
        <v>117</v>
      </c>
      <c r="J117">
        <v>15.95</v>
      </c>
      <c r="K117">
        <v>69</v>
      </c>
      <c r="M117">
        <v>5.75</v>
      </c>
      <c r="N117"/>
      <c r="O117">
        <v>961.73</v>
      </c>
      <c r="Q117" t="s">
        <v>29</v>
      </c>
      <c r="R117">
        <v>0.03</v>
      </c>
      <c r="T117" t="s">
        <v>29</v>
      </c>
      <c r="U117">
        <v>10</v>
      </c>
      <c r="V117" s="53" t="str">
        <f>IF(COUNTIF(RLU!$C:$C,'P11'!$C117)&gt;0,VLOOKUP($C117,RLU!$C$2:$G$992,3,FALSE),0)</f>
        <v>Advini</v>
      </c>
      <c r="W117" s="53" t="str">
        <f>IF(COUNTIF(RLU!$C:$C,'P11'!$C117)&gt;0,VLOOKUP($C117,RLU!$C$2:$G$992,4,FALSE),0)</f>
        <v>Provence</v>
      </c>
      <c r="X117" s="53" t="str">
        <f>IF(COUNTIF(RLU!$C:$C,'P11'!$C117)&gt;0,VLOOKUP($C117,RLU!$C$2:$G$992,5,FALSE),0)</f>
        <v>Provence</v>
      </c>
      <c r="Y117" s="52" t="str">
        <f>VLOOKUP(H117,LU!C$4:D$24,2,FALSE)</f>
        <v>Vintages</v>
      </c>
    </row>
    <row r="118" spans="1:25" x14ac:dyDescent="0.25">
      <c r="A118" s="14" t="s">
        <v>87</v>
      </c>
      <c r="B118">
        <v>110</v>
      </c>
      <c r="C118">
        <v>490896</v>
      </c>
      <c r="D118" t="s">
        <v>132</v>
      </c>
      <c r="E118" t="s">
        <v>42</v>
      </c>
      <c r="F118" t="s">
        <v>21</v>
      </c>
      <c r="G118" t="s">
        <v>22</v>
      </c>
      <c r="H118">
        <v>705020</v>
      </c>
      <c r="I118" t="s">
        <v>117</v>
      </c>
      <c r="J118">
        <v>29.95</v>
      </c>
      <c r="K118">
        <v>68</v>
      </c>
      <c r="L118">
        <v>176</v>
      </c>
      <c r="M118">
        <v>5.67</v>
      </c>
      <c r="N118">
        <v>14.67</v>
      </c>
      <c r="O118">
        <v>1790.27</v>
      </c>
      <c r="P118">
        <v>4633.63</v>
      </c>
      <c r="Q118" t="s">
        <v>74</v>
      </c>
      <c r="R118">
        <v>0.03</v>
      </c>
      <c r="S118">
        <v>7.0000000000000007E-2</v>
      </c>
      <c r="T118" t="s">
        <v>725</v>
      </c>
      <c r="U118">
        <v>11</v>
      </c>
      <c r="V118" s="53" t="str">
        <f>IF(COUNTIF(RLU!$C:$C,'P11'!$C118)&gt;0,VLOOKUP($C118,RLU!$C$2:$G$992,3,FALSE),0)</f>
        <v>Roederer</v>
      </c>
      <c r="W118" s="53" t="str">
        <f>IF(COUNTIF(RLU!$C:$C,'P11'!$C118)&gt;0,VLOOKUP($C118,RLU!$C$2:$G$992,4,FALSE),0)</f>
        <v>Provence</v>
      </c>
      <c r="X118" s="53" t="str">
        <f>IF(COUNTIF(RLU!$C:$C,'P11'!$C118)&gt;0,VLOOKUP($C118,RLU!$C$2:$G$992,5,FALSE),0)</f>
        <v>Cotes De Provence</v>
      </c>
      <c r="Y118" s="52" t="str">
        <f>VLOOKUP(H118,LU!C$4:D$24,2,FALSE)</f>
        <v>Vintages</v>
      </c>
    </row>
    <row r="119" spans="1:25" hidden="1" x14ac:dyDescent="0.25">
      <c r="A119" s="14" t="s">
        <v>87</v>
      </c>
      <c r="B119">
        <v>111</v>
      </c>
      <c r="C119">
        <v>39974</v>
      </c>
      <c r="D119" t="s">
        <v>590</v>
      </c>
      <c r="E119" t="s">
        <v>591</v>
      </c>
      <c r="F119" t="s">
        <v>21</v>
      </c>
      <c r="G119" t="s">
        <v>22</v>
      </c>
      <c r="H119">
        <v>523781</v>
      </c>
      <c r="I119" t="s">
        <v>415</v>
      </c>
      <c r="J119">
        <v>17.95</v>
      </c>
      <c r="K119">
        <v>65</v>
      </c>
      <c r="L119">
        <v>170</v>
      </c>
      <c r="M119">
        <v>5.42</v>
      </c>
      <c r="N119">
        <v>14.17</v>
      </c>
      <c r="O119">
        <v>1021.02</v>
      </c>
      <c r="P119">
        <v>2670.35</v>
      </c>
      <c r="Q119" t="s">
        <v>703</v>
      </c>
      <c r="R119">
        <v>0.02</v>
      </c>
      <c r="S119">
        <v>7.0000000000000007E-2</v>
      </c>
      <c r="T119" t="s">
        <v>580</v>
      </c>
      <c r="U119">
        <v>13</v>
      </c>
      <c r="V119" s="53">
        <f>IF(COUNTIF(RLU!$C:$C,'P11'!$C119)&gt;0,VLOOKUP($C119,RLU!$C$2:$G$992,3,FALSE),0)</f>
        <v>0</v>
      </c>
      <c r="W119" s="53">
        <f>IF(COUNTIF(RLU!$C:$C,'P11'!$C119)&gt;0,VLOOKUP($C119,RLU!$C$2:$G$992,4,FALSE),0)</f>
        <v>0</v>
      </c>
      <c r="X119" s="53">
        <f>IF(COUNTIF(RLU!$C:$C,'P11'!$C119)&gt;0,VLOOKUP($C119,RLU!$C$2:$G$992,5,FALSE),0)</f>
        <v>0</v>
      </c>
      <c r="Y119" s="52" t="str">
        <f>VLOOKUP(H119,LU!C$4:D$24,2,FALSE)</f>
        <v>Wines</v>
      </c>
    </row>
    <row r="120" spans="1:25" hidden="1" x14ac:dyDescent="0.25">
      <c r="A120" s="14" t="s">
        <v>87</v>
      </c>
      <c r="B120">
        <v>111</v>
      </c>
      <c r="C120">
        <v>68833</v>
      </c>
      <c r="D120" t="s">
        <v>592</v>
      </c>
      <c r="E120" t="s">
        <v>20</v>
      </c>
      <c r="F120" t="s">
        <v>21</v>
      </c>
      <c r="G120" t="s">
        <v>22</v>
      </c>
      <c r="H120">
        <v>523781</v>
      </c>
      <c r="I120" t="s">
        <v>415</v>
      </c>
      <c r="J120">
        <v>23.95</v>
      </c>
      <c r="K120">
        <v>65</v>
      </c>
      <c r="L120">
        <v>49</v>
      </c>
      <c r="M120">
        <v>5.42</v>
      </c>
      <c r="N120">
        <v>4.08</v>
      </c>
      <c r="O120">
        <v>1366.15</v>
      </c>
      <c r="P120">
        <v>1029.8699999999999</v>
      </c>
      <c r="Q120" t="s">
        <v>52</v>
      </c>
      <c r="R120">
        <v>0.02</v>
      </c>
      <c r="S120">
        <v>0.02</v>
      </c>
      <c r="T120" t="s">
        <v>37</v>
      </c>
      <c r="U120">
        <v>10</v>
      </c>
      <c r="V120" s="53">
        <f>IF(COUNTIF(RLU!$C:$C,'P11'!$C120)&gt;0,VLOOKUP($C120,RLU!$C$2:$G$992,3,FALSE),0)</f>
        <v>0</v>
      </c>
      <c r="W120" s="53">
        <f>IF(COUNTIF(RLU!$C:$C,'P11'!$C120)&gt;0,VLOOKUP($C120,RLU!$C$2:$G$992,4,FALSE),0)</f>
        <v>0</v>
      </c>
      <c r="X120" s="53">
        <f>IF(COUNTIF(RLU!$C:$C,'P11'!$C120)&gt;0,VLOOKUP($C120,RLU!$C$2:$G$992,5,FALSE),0)</f>
        <v>0</v>
      </c>
      <c r="Y120" s="52" t="str">
        <f>VLOOKUP(H120,LU!C$4:D$24,2,FALSE)</f>
        <v>Wines</v>
      </c>
    </row>
    <row r="121" spans="1:25" hidden="1" x14ac:dyDescent="0.25">
      <c r="A121" s="14" t="s">
        <v>87</v>
      </c>
      <c r="B121">
        <v>112</v>
      </c>
      <c r="C121">
        <v>450775</v>
      </c>
      <c r="D121" t="s">
        <v>541</v>
      </c>
      <c r="E121" t="s">
        <v>542</v>
      </c>
      <c r="F121" t="s">
        <v>21</v>
      </c>
      <c r="G121" t="s">
        <v>22</v>
      </c>
      <c r="H121">
        <v>705030</v>
      </c>
      <c r="I121" t="s">
        <v>523</v>
      </c>
      <c r="J121">
        <v>13.95</v>
      </c>
      <c r="K121">
        <v>64</v>
      </c>
      <c r="L121">
        <v>188</v>
      </c>
      <c r="M121">
        <v>5.33</v>
      </c>
      <c r="N121">
        <v>15.67</v>
      </c>
      <c r="O121">
        <v>778.76</v>
      </c>
      <c r="P121">
        <v>2287.61</v>
      </c>
      <c r="Q121" t="s">
        <v>723</v>
      </c>
      <c r="R121">
        <v>0.02</v>
      </c>
      <c r="S121">
        <v>7.0000000000000007E-2</v>
      </c>
      <c r="T121" t="s">
        <v>580</v>
      </c>
      <c r="U121">
        <v>10</v>
      </c>
      <c r="V121" s="53">
        <f>IF(COUNTIF(RLU!$C:$C,'P11'!$C121)&gt;0,VLOOKUP($C121,RLU!$C$2:$G$992,3,FALSE),0)</f>
        <v>0</v>
      </c>
      <c r="W121" s="53">
        <f>IF(COUNTIF(RLU!$C:$C,'P11'!$C121)&gt;0,VLOOKUP($C121,RLU!$C$2:$G$992,4,FALSE),0)</f>
        <v>0</v>
      </c>
      <c r="X121" s="53">
        <f>IF(COUNTIF(RLU!$C:$C,'P11'!$C121)&gt;0,VLOOKUP($C121,RLU!$C$2:$G$992,5,FALSE),0)</f>
        <v>0</v>
      </c>
      <c r="Y121" s="52" t="str">
        <f>VLOOKUP(H121,LU!C$4:D$24,2,FALSE)</f>
        <v>Vintages</v>
      </c>
    </row>
    <row r="122" spans="1:25" hidden="1" x14ac:dyDescent="0.25">
      <c r="A122" s="14" t="s">
        <v>87</v>
      </c>
      <c r="B122">
        <v>113</v>
      </c>
      <c r="C122">
        <v>556266</v>
      </c>
      <c r="D122" t="s">
        <v>581</v>
      </c>
      <c r="E122" t="s">
        <v>46</v>
      </c>
      <c r="F122" t="s">
        <v>21</v>
      </c>
      <c r="G122" t="s">
        <v>22</v>
      </c>
      <c r="H122">
        <v>705040</v>
      </c>
      <c r="I122" t="s">
        <v>536</v>
      </c>
      <c r="J122">
        <v>16.95</v>
      </c>
      <c r="K122">
        <v>63</v>
      </c>
      <c r="M122">
        <v>5.25</v>
      </c>
      <c r="N122"/>
      <c r="O122">
        <v>933.85</v>
      </c>
      <c r="Q122" t="s">
        <v>29</v>
      </c>
      <c r="R122">
        <v>0.02</v>
      </c>
      <c r="T122" t="s">
        <v>29</v>
      </c>
      <c r="U122">
        <v>7</v>
      </c>
      <c r="V122" s="53">
        <f>IF(COUNTIF(RLU!$C:$C,'P11'!$C122)&gt;0,VLOOKUP($C122,RLU!$C$2:$G$992,3,FALSE),0)</f>
        <v>0</v>
      </c>
      <c r="W122" s="53">
        <f>IF(COUNTIF(RLU!$C:$C,'P11'!$C122)&gt;0,VLOOKUP($C122,RLU!$C$2:$G$992,4,FALSE),0)</f>
        <v>0</v>
      </c>
      <c r="X122" s="53">
        <f>IF(COUNTIF(RLU!$C:$C,'P11'!$C122)&gt;0,VLOOKUP($C122,RLU!$C$2:$G$992,5,FALSE),0)</f>
        <v>0</v>
      </c>
      <c r="Y122" s="52" t="str">
        <f>VLOOKUP(H122,LU!C$4:D$24,2,FALSE)</f>
        <v>Vintages</v>
      </c>
    </row>
    <row r="123" spans="1:25" hidden="1" x14ac:dyDescent="0.25">
      <c r="A123" s="14" t="s">
        <v>87</v>
      </c>
      <c r="B123">
        <v>114</v>
      </c>
      <c r="C123">
        <v>13584</v>
      </c>
      <c r="D123" t="s">
        <v>674</v>
      </c>
      <c r="E123" t="s">
        <v>675</v>
      </c>
      <c r="F123" t="s">
        <v>21</v>
      </c>
      <c r="G123" t="s">
        <v>22</v>
      </c>
      <c r="H123">
        <v>523781</v>
      </c>
      <c r="I123" t="s">
        <v>415</v>
      </c>
      <c r="J123">
        <v>15.95</v>
      </c>
      <c r="K123">
        <v>62</v>
      </c>
      <c r="M123">
        <v>5.17</v>
      </c>
      <c r="N123"/>
      <c r="O123">
        <v>864.16</v>
      </c>
      <c r="Q123" t="s">
        <v>29</v>
      </c>
      <c r="R123">
        <v>0.02</v>
      </c>
      <c r="T123" t="s">
        <v>29</v>
      </c>
      <c r="U123">
        <v>22</v>
      </c>
      <c r="V123" s="53">
        <f>IF(COUNTIF(RLU!$C:$C,'P11'!$C123)&gt;0,VLOOKUP($C123,RLU!$C$2:$G$992,3,FALSE),0)</f>
        <v>0</v>
      </c>
      <c r="W123" s="53">
        <f>IF(COUNTIF(RLU!$C:$C,'P11'!$C123)&gt;0,VLOOKUP($C123,RLU!$C$2:$G$992,4,FALSE),0)</f>
        <v>0</v>
      </c>
      <c r="X123" s="53">
        <f>IF(COUNTIF(RLU!$C:$C,'P11'!$C123)&gt;0,VLOOKUP($C123,RLU!$C$2:$G$992,5,FALSE),0)</f>
        <v>0</v>
      </c>
      <c r="Y123" s="52" t="str">
        <f>VLOOKUP(H123,LU!C$4:D$24,2,FALSE)</f>
        <v>Wines</v>
      </c>
    </row>
    <row r="124" spans="1:25" hidden="1" x14ac:dyDescent="0.25">
      <c r="A124" s="14" t="s">
        <v>87</v>
      </c>
      <c r="B124">
        <v>115</v>
      </c>
      <c r="C124">
        <v>483040</v>
      </c>
      <c r="D124" t="s">
        <v>515</v>
      </c>
      <c r="E124" t="s">
        <v>42</v>
      </c>
      <c r="F124" t="s">
        <v>21</v>
      </c>
      <c r="G124" t="s">
        <v>22</v>
      </c>
      <c r="H124">
        <v>333341</v>
      </c>
      <c r="I124" t="s">
        <v>417</v>
      </c>
      <c r="J124">
        <v>13.25</v>
      </c>
      <c r="K124">
        <v>52</v>
      </c>
      <c r="L124">
        <v>10</v>
      </c>
      <c r="M124">
        <v>4.33</v>
      </c>
      <c r="N124">
        <v>0.83</v>
      </c>
      <c r="O124">
        <v>600.53</v>
      </c>
      <c r="P124">
        <v>115.49</v>
      </c>
      <c r="Q124" t="s">
        <v>838</v>
      </c>
      <c r="R124">
        <v>0.02</v>
      </c>
      <c r="S124">
        <v>0</v>
      </c>
      <c r="T124" t="s">
        <v>29</v>
      </c>
      <c r="U124">
        <v>26</v>
      </c>
      <c r="V124" s="53">
        <f>IF(COUNTIF(RLU!$C:$C,'P11'!$C124)&gt;0,VLOOKUP($C124,RLU!$C$2:$G$992,3,FALSE),0)</f>
        <v>0</v>
      </c>
      <c r="W124" s="53">
        <f>IF(COUNTIF(RLU!$C:$C,'P11'!$C124)&gt;0,VLOOKUP($C124,RLU!$C$2:$G$992,4,FALSE),0)</f>
        <v>0</v>
      </c>
      <c r="X124" s="53">
        <f>IF(COUNTIF(RLU!$C:$C,'P11'!$C124)&gt;0,VLOOKUP($C124,RLU!$C$2:$G$992,5,FALSE),0)</f>
        <v>0</v>
      </c>
      <c r="Y124" s="52" t="str">
        <f>VLOOKUP(H124,LU!C$4:D$24,2,FALSE)</f>
        <v>Wines</v>
      </c>
    </row>
    <row r="125" spans="1:25" hidden="1" x14ac:dyDescent="0.25">
      <c r="A125" s="14" t="s">
        <v>87</v>
      </c>
      <c r="B125">
        <v>115</v>
      </c>
      <c r="C125">
        <v>639880</v>
      </c>
      <c r="D125" t="s">
        <v>504</v>
      </c>
      <c r="E125" t="s">
        <v>412</v>
      </c>
      <c r="F125" t="s">
        <v>21</v>
      </c>
      <c r="G125" t="s">
        <v>22</v>
      </c>
      <c r="H125">
        <v>524780</v>
      </c>
      <c r="I125" t="s">
        <v>403</v>
      </c>
      <c r="J125">
        <v>9.9499999999999993</v>
      </c>
      <c r="K125">
        <v>52</v>
      </c>
      <c r="M125">
        <v>4.33</v>
      </c>
      <c r="N125"/>
      <c r="O125">
        <v>448.67</v>
      </c>
      <c r="Q125" t="s">
        <v>29</v>
      </c>
      <c r="R125">
        <v>0.02</v>
      </c>
      <c r="T125" t="s">
        <v>29</v>
      </c>
      <c r="U125">
        <v>21</v>
      </c>
      <c r="V125" s="53">
        <f>IF(COUNTIF(RLU!$C:$C,'P11'!$C125)&gt;0,VLOOKUP($C125,RLU!$C$2:$G$992,3,FALSE),0)</f>
        <v>0</v>
      </c>
      <c r="W125" s="53">
        <f>IF(COUNTIF(RLU!$C:$C,'P11'!$C125)&gt;0,VLOOKUP($C125,RLU!$C$2:$G$992,4,FALSE),0)</f>
        <v>0</v>
      </c>
      <c r="X125" s="53">
        <f>IF(COUNTIF(RLU!$C:$C,'P11'!$C125)&gt;0,VLOOKUP($C125,RLU!$C$2:$G$992,5,FALSE),0)</f>
        <v>0</v>
      </c>
      <c r="Y125" s="52" t="str">
        <f>VLOOKUP(H125,LU!C$4:D$24,2,FALSE)</f>
        <v>Wines</v>
      </c>
    </row>
    <row r="126" spans="1:25" hidden="1" x14ac:dyDescent="0.25">
      <c r="A126" s="14" t="s">
        <v>87</v>
      </c>
      <c r="B126">
        <v>116</v>
      </c>
      <c r="C126">
        <v>164343</v>
      </c>
      <c r="D126" t="s">
        <v>502</v>
      </c>
      <c r="E126" t="s">
        <v>56</v>
      </c>
      <c r="F126" t="s">
        <v>21</v>
      </c>
      <c r="G126" t="s">
        <v>22</v>
      </c>
      <c r="H126">
        <v>522564</v>
      </c>
      <c r="I126" t="s">
        <v>503</v>
      </c>
      <c r="J126">
        <v>9</v>
      </c>
      <c r="K126">
        <v>51</v>
      </c>
      <c r="L126">
        <v>7</v>
      </c>
      <c r="M126">
        <v>4.25</v>
      </c>
      <c r="N126">
        <v>0.57999999999999996</v>
      </c>
      <c r="O126">
        <v>397.17</v>
      </c>
      <c r="P126">
        <v>54.51</v>
      </c>
      <c r="Q126" t="s">
        <v>839</v>
      </c>
      <c r="R126">
        <v>0.02</v>
      </c>
      <c r="S126">
        <v>0</v>
      </c>
      <c r="T126" t="s">
        <v>29</v>
      </c>
      <c r="U126">
        <v>25</v>
      </c>
      <c r="V126" s="53">
        <f>IF(COUNTIF(RLU!$C:$C,'P11'!$C126)&gt;0,VLOOKUP($C126,RLU!$C$2:$G$992,3,FALSE),0)</f>
        <v>0</v>
      </c>
      <c r="W126" s="53">
        <f>IF(COUNTIF(RLU!$C:$C,'P11'!$C126)&gt;0,VLOOKUP($C126,RLU!$C$2:$G$992,4,FALSE),0)</f>
        <v>0</v>
      </c>
      <c r="X126" s="53">
        <f>IF(COUNTIF(RLU!$C:$C,'P11'!$C126)&gt;0,VLOOKUP($C126,RLU!$C$2:$G$992,5,FALSE),0)</f>
        <v>0</v>
      </c>
      <c r="Y126" s="52" t="str">
        <f>VLOOKUP(H126,LU!C$4:D$24,2,FALSE)</f>
        <v>Wines</v>
      </c>
    </row>
    <row r="127" spans="1:25" hidden="1" x14ac:dyDescent="0.25">
      <c r="A127" s="14" t="s">
        <v>87</v>
      </c>
      <c r="B127">
        <v>116</v>
      </c>
      <c r="C127">
        <v>175349</v>
      </c>
      <c r="D127" t="s">
        <v>527</v>
      </c>
      <c r="E127" t="s">
        <v>412</v>
      </c>
      <c r="F127" t="s">
        <v>21</v>
      </c>
      <c r="G127" t="s">
        <v>22</v>
      </c>
      <c r="H127">
        <v>523781</v>
      </c>
      <c r="I127" t="s">
        <v>415</v>
      </c>
      <c r="J127">
        <v>10.95</v>
      </c>
      <c r="K127">
        <v>51</v>
      </c>
      <c r="L127">
        <v>39</v>
      </c>
      <c r="M127">
        <v>4.25</v>
      </c>
      <c r="N127">
        <v>3.25</v>
      </c>
      <c r="O127">
        <v>485.18</v>
      </c>
      <c r="P127">
        <v>371.02</v>
      </c>
      <c r="Q127" t="s">
        <v>840</v>
      </c>
      <c r="R127">
        <v>0.02</v>
      </c>
      <c r="S127">
        <v>0.02</v>
      </c>
      <c r="T127" t="s">
        <v>37</v>
      </c>
      <c r="U127">
        <v>26</v>
      </c>
      <c r="V127" s="53">
        <f>IF(COUNTIF(RLU!$C:$C,'P11'!$C127)&gt;0,VLOOKUP($C127,RLU!$C$2:$G$992,3,FALSE),0)</f>
        <v>0</v>
      </c>
      <c r="W127" s="53">
        <f>IF(COUNTIF(RLU!$C:$C,'P11'!$C127)&gt;0,VLOOKUP($C127,RLU!$C$2:$G$992,4,FALSE),0)</f>
        <v>0</v>
      </c>
      <c r="X127" s="53">
        <f>IF(COUNTIF(RLU!$C:$C,'P11'!$C127)&gt;0,VLOOKUP($C127,RLU!$C$2:$G$992,5,FALSE),0)</f>
        <v>0</v>
      </c>
      <c r="Y127" s="52" t="str">
        <f>VLOOKUP(H127,LU!C$4:D$24,2,FALSE)</f>
        <v>Wines</v>
      </c>
    </row>
    <row r="128" spans="1:25" hidden="1" x14ac:dyDescent="0.25">
      <c r="A128" s="14" t="s">
        <v>87</v>
      </c>
      <c r="B128">
        <v>117</v>
      </c>
      <c r="C128">
        <v>668368</v>
      </c>
      <c r="D128" t="s">
        <v>617</v>
      </c>
      <c r="E128" t="s">
        <v>23</v>
      </c>
      <c r="F128" t="s">
        <v>21</v>
      </c>
      <c r="G128" t="s">
        <v>22</v>
      </c>
      <c r="H128">
        <v>706020</v>
      </c>
      <c r="I128" t="s">
        <v>497</v>
      </c>
      <c r="J128">
        <v>24.95</v>
      </c>
      <c r="K128">
        <v>49</v>
      </c>
      <c r="M128">
        <v>4.08</v>
      </c>
      <c r="N128"/>
      <c r="O128">
        <v>1073.23</v>
      </c>
      <c r="Q128" t="s">
        <v>29</v>
      </c>
      <c r="R128">
        <v>0.02</v>
      </c>
      <c r="T128" t="s">
        <v>29</v>
      </c>
      <c r="U128">
        <v>8</v>
      </c>
      <c r="V128" s="53">
        <f>IF(COUNTIF(RLU!$C:$C,'P11'!$C128)&gt;0,VLOOKUP($C128,RLU!$C$2:$G$992,3,FALSE),0)</f>
        <v>0</v>
      </c>
      <c r="W128" s="53">
        <f>IF(COUNTIF(RLU!$C:$C,'P11'!$C128)&gt;0,VLOOKUP($C128,RLU!$C$2:$G$992,4,FALSE),0)</f>
        <v>0</v>
      </c>
      <c r="X128" s="53">
        <f>IF(COUNTIF(RLU!$C:$C,'P11'!$C128)&gt;0,VLOOKUP($C128,RLU!$C$2:$G$992,5,FALSE),0)</f>
        <v>0</v>
      </c>
      <c r="Y128" s="52" t="str">
        <f>VLOOKUP(H128,LU!C$4:D$24,2,FALSE)</f>
        <v>Vintages</v>
      </c>
    </row>
    <row r="129" spans="1:25" hidden="1" x14ac:dyDescent="0.25">
      <c r="A129" s="14" t="s">
        <v>87</v>
      </c>
      <c r="B129">
        <v>118</v>
      </c>
      <c r="C129">
        <v>652834</v>
      </c>
      <c r="D129" t="s">
        <v>648</v>
      </c>
      <c r="E129" t="s">
        <v>433</v>
      </c>
      <c r="F129" t="s">
        <v>21</v>
      </c>
      <c r="G129" t="s">
        <v>22</v>
      </c>
      <c r="H129">
        <v>523781</v>
      </c>
      <c r="I129" t="s">
        <v>415</v>
      </c>
      <c r="J129">
        <v>14.95</v>
      </c>
      <c r="K129">
        <v>48</v>
      </c>
      <c r="M129">
        <v>4</v>
      </c>
      <c r="N129"/>
      <c r="O129">
        <v>626.54999999999995</v>
      </c>
      <c r="Q129" t="s">
        <v>29</v>
      </c>
      <c r="R129">
        <v>0.02</v>
      </c>
      <c r="T129" t="s">
        <v>29</v>
      </c>
      <c r="U129">
        <v>10</v>
      </c>
      <c r="V129" s="53">
        <f>IF(COUNTIF(RLU!$C:$C,'P11'!$C129)&gt;0,VLOOKUP($C129,RLU!$C$2:$G$992,3,FALSE),0)</f>
        <v>0</v>
      </c>
      <c r="W129" s="53">
        <f>IF(COUNTIF(RLU!$C:$C,'P11'!$C129)&gt;0,VLOOKUP($C129,RLU!$C$2:$G$992,4,FALSE),0)</f>
        <v>0</v>
      </c>
      <c r="X129" s="53">
        <f>IF(COUNTIF(RLU!$C:$C,'P11'!$C129)&gt;0,VLOOKUP($C129,RLU!$C$2:$G$992,5,FALSE),0)</f>
        <v>0</v>
      </c>
      <c r="Y129" s="52" t="str">
        <f>VLOOKUP(H129,LU!C$4:D$24,2,FALSE)</f>
        <v>Wines</v>
      </c>
    </row>
    <row r="130" spans="1:25" x14ac:dyDescent="0.25">
      <c r="A130" s="14" t="s">
        <v>87</v>
      </c>
      <c r="B130">
        <v>119</v>
      </c>
      <c r="C130">
        <v>450817</v>
      </c>
      <c r="D130" t="s">
        <v>127</v>
      </c>
      <c r="E130" t="s">
        <v>103</v>
      </c>
      <c r="F130" t="s">
        <v>21</v>
      </c>
      <c r="G130" t="s">
        <v>22</v>
      </c>
      <c r="H130">
        <v>705020</v>
      </c>
      <c r="I130" t="s">
        <v>117</v>
      </c>
      <c r="J130">
        <v>16.95</v>
      </c>
      <c r="K130">
        <v>46</v>
      </c>
      <c r="L130">
        <v>80</v>
      </c>
      <c r="M130">
        <v>3.83</v>
      </c>
      <c r="N130">
        <v>6.67</v>
      </c>
      <c r="O130">
        <v>681.86</v>
      </c>
      <c r="P130">
        <v>1185.8399999999999</v>
      </c>
      <c r="Q130" t="s">
        <v>81</v>
      </c>
      <c r="R130">
        <v>0.02</v>
      </c>
      <c r="S130">
        <v>0.03</v>
      </c>
      <c r="T130" t="s">
        <v>93</v>
      </c>
      <c r="U130">
        <v>8</v>
      </c>
      <c r="V130" s="53" t="str">
        <f>IF(COUNTIF(RLU!$C:$C,'P11'!$C130)&gt;0,VLOOKUP($C130,RLU!$C$2:$G$992,3,FALSE),0)</f>
        <v>LaFage</v>
      </c>
      <c r="W130" s="53" t="str">
        <f>IF(COUNTIF(RLU!$C:$C,'P11'!$C130)&gt;0,VLOOKUP($C130,RLU!$C$2:$G$992,4,FALSE),0)</f>
        <v>Languedoc</v>
      </c>
      <c r="X130" s="53" t="str">
        <f>IF(COUNTIF(RLU!$C:$C,'P11'!$C130)&gt;0,VLOOKUP($C130,RLU!$C$2:$G$992,5,FALSE),0)</f>
        <v>Cotes Catalanes</v>
      </c>
      <c r="Y130" s="52" t="str">
        <f>VLOOKUP(H130,LU!C$4:D$24,2,FALSE)</f>
        <v>Vintages</v>
      </c>
    </row>
    <row r="131" spans="1:25" hidden="1" x14ac:dyDescent="0.25">
      <c r="A131" s="14" t="s">
        <v>87</v>
      </c>
      <c r="B131">
        <v>119</v>
      </c>
      <c r="C131">
        <v>552711</v>
      </c>
      <c r="D131" t="s">
        <v>629</v>
      </c>
      <c r="E131" t="s">
        <v>433</v>
      </c>
      <c r="F131" t="s">
        <v>21</v>
      </c>
      <c r="G131" t="s">
        <v>22</v>
      </c>
      <c r="H131">
        <v>523781</v>
      </c>
      <c r="I131" t="s">
        <v>415</v>
      </c>
      <c r="J131">
        <v>17.95</v>
      </c>
      <c r="K131">
        <v>46</v>
      </c>
      <c r="L131">
        <v>30</v>
      </c>
      <c r="M131">
        <v>3.83</v>
      </c>
      <c r="N131">
        <v>2.5</v>
      </c>
      <c r="O131">
        <v>722.57</v>
      </c>
      <c r="P131">
        <v>471.24</v>
      </c>
      <c r="Q131" t="s">
        <v>841</v>
      </c>
      <c r="R131">
        <v>0.02</v>
      </c>
      <c r="S131">
        <v>0.01</v>
      </c>
      <c r="T131" t="s">
        <v>59</v>
      </c>
      <c r="U131">
        <v>4</v>
      </c>
      <c r="V131" s="53">
        <f>IF(COUNTIF(RLU!$C:$C,'P11'!$C131)&gt;0,VLOOKUP($C131,RLU!$C$2:$G$992,3,FALSE),0)</f>
        <v>0</v>
      </c>
      <c r="W131" s="53">
        <f>IF(COUNTIF(RLU!$C:$C,'P11'!$C131)&gt;0,VLOOKUP($C131,RLU!$C$2:$G$992,4,FALSE),0)</f>
        <v>0</v>
      </c>
      <c r="X131" s="53">
        <f>IF(COUNTIF(RLU!$C:$C,'P11'!$C131)&gt;0,VLOOKUP($C131,RLU!$C$2:$G$992,5,FALSE),0)</f>
        <v>0</v>
      </c>
      <c r="Y131" s="52" t="str">
        <f>VLOOKUP(H131,LU!C$4:D$24,2,FALSE)</f>
        <v>Wines</v>
      </c>
    </row>
    <row r="132" spans="1:25" hidden="1" x14ac:dyDescent="0.25">
      <c r="A132" s="14" t="s">
        <v>87</v>
      </c>
      <c r="B132">
        <v>120</v>
      </c>
      <c r="C132">
        <v>668418</v>
      </c>
      <c r="D132" t="s">
        <v>763</v>
      </c>
      <c r="E132" t="s">
        <v>103</v>
      </c>
      <c r="F132" t="s">
        <v>21</v>
      </c>
      <c r="G132" t="s">
        <v>22</v>
      </c>
      <c r="H132">
        <v>706050</v>
      </c>
      <c r="I132" t="s">
        <v>538</v>
      </c>
      <c r="J132">
        <v>15.95</v>
      </c>
      <c r="K132">
        <v>45</v>
      </c>
      <c r="M132">
        <v>3.75</v>
      </c>
      <c r="N132"/>
      <c r="O132">
        <v>627.21</v>
      </c>
      <c r="Q132" t="s">
        <v>29</v>
      </c>
      <c r="R132">
        <v>0.02</v>
      </c>
      <c r="T132" t="s">
        <v>29</v>
      </c>
      <c r="U132">
        <v>5</v>
      </c>
      <c r="V132" s="53">
        <f>IF(COUNTIF(RLU!$C:$C,'P11'!$C132)&gt;0,VLOOKUP($C132,RLU!$C$2:$G$992,3,FALSE),0)</f>
        <v>0</v>
      </c>
      <c r="W132" s="53">
        <f>IF(COUNTIF(RLU!$C:$C,'P11'!$C132)&gt;0,VLOOKUP($C132,RLU!$C$2:$G$992,4,FALSE),0)</f>
        <v>0</v>
      </c>
      <c r="X132" s="53">
        <f>IF(COUNTIF(RLU!$C:$C,'P11'!$C132)&gt;0,VLOOKUP($C132,RLU!$C$2:$G$992,5,FALSE),0)</f>
        <v>0</v>
      </c>
      <c r="Y132" s="52" t="str">
        <f>VLOOKUP(H132,LU!C$4:D$24,2,FALSE)</f>
        <v>Vintages</v>
      </c>
    </row>
    <row r="133" spans="1:25" hidden="1" x14ac:dyDescent="0.25">
      <c r="A133" s="14" t="s">
        <v>87</v>
      </c>
      <c r="B133">
        <v>121</v>
      </c>
      <c r="C133">
        <v>85126</v>
      </c>
      <c r="D133" t="s">
        <v>618</v>
      </c>
      <c r="E133" t="s">
        <v>564</v>
      </c>
      <c r="F133" t="s">
        <v>21</v>
      </c>
      <c r="G133" t="s">
        <v>22</v>
      </c>
      <c r="H133">
        <v>523781</v>
      </c>
      <c r="I133" t="s">
        <v>415</v>
      </c>
      <c r="J133">
        <v>19.95</v>
      </c>
      <c r="K133">
        <v>44</v>
      </c>
      <c r="L133">
        <v>101</v>
      </c>
      <c r="M133">
        <v>3.67</v>
      </c>
      <c r="N133">
        <v>8.42</v>
      </c>
      <c r="O133">
        <v>769.03</v>
      </c>
      <c r="P133">
        <v>1765.27</v>
      </c>
      <c r="Q133" t="s">
        <v>95</v>
      </c>
      <c r="R133">
        <v>0.02</v>
      </c>
      <c r="S133">
        <v>0.04</v>
      </c>
      <c r="T133" t="s">
        <v>83</v>
      </c>
      <c r="U133">
        <v>7</v>
      </c>
      <c r="V133" s="53">
        <f>IF(COUNTIF(RLU!$C:$C,'P11'!$C133)&gt;0,VLOOKUP($C133,RLU!$C$2:$G$992,3,FALSE),0)</f>
        <v>0</v>
      </c>
      <c r="W133" s="53">
        <f>IF(COUNTIF(RLU!$C:$C,'P11'!$C133)&gt;0,VLOOKUP($C133,RLU!$C$2:$G$992,4,FALSE),0)</f>
        <v>0</v>
      </c>
      <c r="X133" s="53">
        <f>IF(COUNTIF(RLU!$C:$C,'P11'!$C133)&gt;0,VLOOKUP($C133,RLU!$C$2:$G$992,5,FALSE),0)</f>
        <v>0</v>
      </c>
      <c r="Y133" s="52" t="str">
        <f>VLOOKUP(H133,LU!C$4:D$24,2,FALSE)</f>
        <v>Wines</v>
      </c>
    </row>
    <row r="134" spans="1:25" x14ac:dyDescent="0.25">
      <c r="A134" s="14" t="s">
        <v>87</v>
      </c>
      <c r="B134">
        <v>121</v>
      </c>
      <c r="C134">
        <v>452573</v>
      </c>
      <c r="D134" t="s">
        <v>131</v>
      </c>
      <c r="E134" t="s">
        <v>53</v>
      </c>
      <c r="F134" t="s">
        <v>21</v>
      </c>
      <c r="G134" t="s">
        <v>22</v>
      </c>
      <c r="H134">
        <v>705020</v>
      </c>
      <c r="I134" t="s">
        <v>117</v>
      </c>
      <c r="J134">
        <v>20.95</v>
      </c>
      <c r="K134">
        <v>44</v>
      </c>
      <c r="L134">
        <v>1265</v>
      </c>
      <c r="M134">
        <v>3.67</v>
      </c>
      <c r="N134">
        <v>105.42</v>
      </c>
      <c r="O134">
        <v>807.96</v>
      </c>
      <c r="P134">
        <v>23228.98</v>
      </c>
      <c r="Q134" t="s">
        <v>66</v>
      </c>
      <c r="R134">
        <v>0.02</v>
      </c>
      <c r="S134">
        <v>0.49</v>
      </c>
      <c r="T134" t="s">
        <v>65</v>
      </c>
      <c r="U134">
        <v>3</v>
      </c>
      <c r="V134" s="53" t="str">
        <f>IF(COUNTIF(RLU!$C:$C,'P11'!$C134)&gt;0,VLOOKUP($C134,RLU!$C$2:$G$992,3,FALSE),0)</f>
        <v>Vins Breban</v>
      </c>
      <c r="W134" s="53" t="str">
        <f>IF(COUNTIF(RLU!$C:$C,'P11'!$C134)&gt;0,VLOOKUP($C134,RLU!$C$2:$G$992,4,FALSE),0)</f>
        <v>Provence</v>
      </c>
      <c r="X134" s="53" t="str">
        <f>IF(COUNTIF(RLU!$C:$C,'P11'!$C134)&gt;0,VLOOKUP($C134,RLU!$C$2:$G$992,5,FALSE),0)</f>
        <v>Cotes De Provence</v>
      </c>
      <c r="Y134" s="52" t="str">
        <f>VLOOKUP(H134,LU!C$4:D$24,2,FALSE)</f>
        <v>Vintages</v>
      </c>
    </row>
    <row r="135" spans="1:25" hidden="1" x14ac:dyDescent="0.25">
      <c r="A135" s="14" t="s">
        <v>87</v>
      </c>
      <c r="B135">
        <v>122</v>
      </c>
      <c r="C135">
        <v>111856</v>
      </c>
      <c r="D135" t="s">
        <v>614</v>
      </c>
      <c r="E135" t="s">
        <v>73</v>
      </c>
      <c r="F135" t="s">
        <v>21</v>
      </c>
      <c r="G135" t="s">
        <v>22</v>
      </c>
      <c r="H135">
        <v>705040</v>
      </c>
      <c r="I135" t="s">
        <v>536</v>
      </c>
      <c r="J135">
        <v>17.95</v>
      </c>
      <c r="K135">
        <v>43</v>
      </c>
      <c r="M135">
        <v>3.58</v>
      </c>
      <c r="N135"/>
      <c r="O135">
        <v>675.44</v>
      </c>
      <c r="Q135" t="s">
        <v>29</v>
      </c>
      <c r="R135">
        <v>0.02</v>
      </c>
      <c r="T135" t="s">
        <v>29</v>
      </c>
      <c r="U135">
        <v>4</v>
      </c>
      <c r="V135" s="53">
        <f>IF(COUNTIF(RLU!$C:$C,'P11'!$C135)&gt;0,VLOOKUP($C135,RLU!$C$2:$G$992,3,FALSE),0)</f>
        <v>0</v>
      </c>
      <c r="W135" s="53">
        <f>IF(COUNTIF(RLU!$C:$C,'P11'!$C135)&gt;0,VLOOKUP($C135,RLU!$C$2:$G$992,4,FALSE),0)</f>
        <v>0</v>
      </c>
      <c r="X135" s="53">
        <f>IF(COUNTIF(RLU!$C:$C,'P11'!$C135)&gt;0,VLOOKUP($C135,RLU!$C$2:$G$992,5,FALSE),0)</f>
        <v>0</v>
      </c>
      <c r="Y135" s="52" t="str">
        <f>VLOOKUP(H135,LU!C$4:D$24,2,FALSE)</f>
        <v>Vintages</v>
      </c>
    </row>
    <row r="136" spans="1:25" hidden="1" x14ac:dyDescent="0.25">
      <c r="A136" s="14" t="s">
        <v>87</v>
      </c>
      <c r="B136">
        <v>122</v>
      </c>
      <c r="C136">
        <v>279117</v>
      </c>
      <c r="D136" t="s">
        <v>605</v>
      </c>
      <c r="E136" t="s">
        <v>60</v>
      </c>
      <c r="F136" t="s">
        <v>21</v>
      </c>
      <c r="G136" t="s">
        <v>22</v>
      </c>
      <c r="H136">
        <v>523781</v>
      </c>
      <c r="I136" t="s">
        <v>415</v>
      </c>
      <c r="J136">
        <v>19.95</v>
      </c>
      <c r="K136">
        <v>43</v>
      </c>
      <c r="L136">
        <v>166</v>
      </c>
      <c r="M136">
        <v>3.58</v>
      </c>
      <c r="N136">
        <v>13.83</v>
      </c>
      <c r="O136">
        <v>751.55</v>
      </c>
      <c r="P136">
        <v>2901.33</v>
      </c>
      <c r="Q136" t="s">
        <v>735</v>
      </c>
      <c r="R136">
        <v>0.02</v>
      </c>
      <c r="S136">
        <v>0.06</v>
      </c>
      <c r="T136" t="s">
        <v>634</v>
      </c>
      <c r="U136">
        <v>8</v>
      </c>
      <c r="V136" s="53">
        <f>IF(COUNTIF(RLU!$C:$C,'P11'!$C136)&gt;0,VLOOKUP($C136,RLU!$C$2:$G$992,3,FALSE),0)</f>
        <v>0</v>
      </c>
      <c r="W136" s="53">
        <f>IF(COUNTIF(RLU!$C:$C,'P11'!$C136)&gt;0,VLOOKUP($C136,RLU!$C$2:$G$992,4,FALSE),0)</f>
        <v>0</v>
      </c>
      <c r="X136" s="53">
        <f>IF(COUNTIF(RLU!$C:$C,'P11'!$C136)&gt;0,VLOOKUP($C136,RLU!$C$2:$G$992,5,FALSE),0)</f>
        <v>0</v>
      </c>
      <c r="Y136" s="52" t="str">
        <f>VLOOKUP(H136,LU!C$4:D$24,2,FALSE)</f>
        <v>Wines</v>
      </c>
    </row>
    <row r="137" spans="1:25" x14ac:dyDescent="0.25">
      <c r="A137" s="14" t="s">
        <v>87</v>
      </c>
      <c r="B137">
        <v>122</v>
      </c>
      <c r="C137">
        <v>668434</v>
      </c>
      <c r="D137" t="s">
        <v>130</v>
      </c>
      <c r="E137" t="s">
        <v>42</v>
      </c>
      <c r="F137" t="s">
        <v>21</v>
      </c>
      <c r="G137" t="s">
        <v>22</v>
      </c>
      <c r="H137">
        <v>705020</v>
      </c>
      <c r="I137" t="s">
        <v>117</v>
      </c>
      <c r="J137">
        <v>24.95</v>
      </c>
      <c r="K137">
        <v>43</v>
      </c>
      <c r="M137">
        <v>3.58</v>
      </c>
      <c r="N137"/>
      <c r="O137">
        <v>941.81</v>
      </c>
      <c r="Q137" t="s">
        <v>29</v>
      </c>
      <c r="R137">
        <v>0.02</v>
      </c>
      <c r="T137" t="s">
        <v>29</v>
      </c>
      <c r="U137">
        <v>6</v>
      </c>
      <c r="V137" s="53" t="str">
        <f>IF(COUNTIF(RLU!$C:$C,'P11'!$C137)&gt;0,VLOOKUP($C137,RLU!$C$2:$G$992,3,FALSE),0)</f>
        <v>Other</v>
      </c>
      <c r="W137" s="53" t="str">
        <f>IF(COUNTIF(RLU!$C:$C,'P11'!$C137)&gt;0,VLOOKUP($C137,RLU!$C$2:$G$992,4,FALSE),0)</f>
        <v>Provence</v>
      </c>
      <c r="X137" s="53" t="str">
        <f>IF(COUNTIF(RLU!$C:$C,'P11'!$C137)&gt;0,VLOOKUP($C137,RLU!$C$2:$G$992,5,FALSE),0)</f>
        <v>Aix en Provence</v>
      </c>
      <c r="Y137" s="52" t="str">
        <f>VLOOKUP(H137,LU!C$4:D$24,2,FALSE)</f>
        <v>Vintages</v>
      </c>
    </row>
    <row r="138" spans="1:25" hidden="1" x14ac:dyDescent="0.25">
      <c r="A138" s="14" t="s">
        <v>87</v>
      </c>
      <c r="B138">
        <v>123</v>
      </c>
      <c r="C138">
        <v>498428</v>
      </c>
      <c r="D138" t="s">
        <v>602</v>
      </c>
      <c r="E138" t="s">
        <v>539</v>
      </c>
      <c r="F138" t="s">
        <v>21</v>
      </c>
      <c r="G138" t="s">
        <v>22</v>
      </c>
      <c r="H138">
        <v>706030</v>
      </c>
      <c r="I138" t="s">
        <v>438</v>
      </c>
      <c r="J138">
        <v>19.95</v>
      </c>
      <c r="K138">
        <v>42</v>
      </c>
      <c r="M138">
        <v>3.5</v>
      </c>
      <c r="N138"/>
      <c r="O138">
        <v>734.07</v>
      </c>
      <c r="Q138" t="s">
        <v>29</v>
      </c>
      <c r="R138">
        <v>0.02</v>
      </c>
      <c r="T138" t="s">
        <v>29</v>
      </c>
      <c r="U138">
        <v>6</v>
      </c>
      <c r="V138" s="53">
        <f>IF(COUNTIF(RLU!$C:$C,'P11'!$C138)&gt;0,VLOOKUP($C138,RLU!$C$2:$G$992,3,FALSE),0)</f>
        <v>0</v>
      </c>
      <c r="W138" s="53">
        <f>IF(COUNTIF(RLU!$C:$C,'P11'!$C138)&gt;0,VLOOKUP($C138,RLU!$C$2:$G$992,4,FALSE),0)</f>
        <v>0</v>
      </c>
      <c r="X138" s="53">
        <f>IF(COUNTIF(RLU!$C:$C,'P11'!$C138)&gt;0,VLOOKUP($C138,RLU!$C$2:$G$992,5,FALSE),0)</f>
        <v>0</v>
      </c>
      <c r="Y138" s="52" t="str">
        <f>VLOOKUP(H138,LU!C$4:D$24,2,FALSE)</f>
        <v>Vintages</v>
      </c>
    </row>
    <row r="139" spans="1:25" x14ac:dyDescent="0.25">
      <c r="A139" s="14" t="s">
        <v>87</v>
      </c>
      <c r="B139">
        <v>124</v>
      </c>
      <c r="C139">
        <v>319368</v>
      </c>
      <c r="D139" t="s">
        <v>145</v>
      </c>
      <c r="E139" t="s">
        <v>73</v>
      </c>
      <c r="F139" t="s">
        <v>21</v>
      </c>
      <c r="G139" t="s">
        <v>22</v>
      </c>
      <c r="H139">
        <v>705020</v>
      </c>
      <c r="I139" t="s">
        <v>117</v>
      </c>
      <c r="J139">
        <v>24.95</v>
      </c>
      <c r="K139">
        <v>40</v>
      </c>
      <c r="L139">
        <v>114</v>
      </c>
      <c r="M139">
        <v>3.33</v>
      </c>
      <c r="N139">
        <v>9.5</v>
      </c>
      <c r="O139">
        <v>876.11</v>
      </c>
      <c r="P139">
        <v>2496.9</v>
      </c>
      <c r="Q139" t="s">
        <v>842</v>
      </c>
      <c r="R139">
        <v>0.02</v>
      </c>
      <c r="S139">
        <v>0.04</v>
      </c>
      <c r="T139" t="s">
        <v>83</v>
      </c>
      <c r="U139">
        <v>8</v>
      </c>
      <c r="V139" s="53" t="str">
        <f>IF(COUNTIF(RLU!$C:$C,'P11'!$C139)&gt;0,VLOOKUP($C139,RLU!$C$2:$G$992,3,FALSE),0)</f>
        <v>jean Olivier</v>
      </c>
      <c r="W139" s="53" t="str">
        <f>IF(COUNTIF(RLU!$C:$C,'P11'!$C139)&gt;0,VLOOKUP($C139,RLU!$C$2:$G$992,4,FALSE),0)</f>
        <v>Rhone</v>
      </c>
      <c r="X139" s="53" t="str">
        <f>IF(COUNTIF(RLU!$C:$C,'P11'!$C139)&gt;0,VLOOKUP($C139,RLU!$C$2:$G$992,5,FALSE),0)</f>
        <v>Tavel</v>
      </c>
      <c r="Y139" s="52" t="str">
        <f>VLOOKUP(H139,LU!C$4:D$24,2,FALSE)</f>
        <v>Vintages</v>
      </c>
    </row>
    <row r="140" spans="1:25" hidden="1" x14ac:dyDescent="0.25">
      <c r="A140" s="14" t="s">
        <v>87</v>
      </c>
      <c r="B140">
        <v>124</v>
      </c>
      <c r="C140">
        <v>659565</v>
      </c>
      <c r="D140" t="s">
        <v>587</v>
      </c>
      <c r="E140" t="s">
        <v>23</v>
      </c>
      <c r="F140" t="s">
        <v>21</v>
      </c>
      <c r="G140" t="s">
        <v>22</v>
      </c>
      <c r="H140">
        <v>705040</v>
      </c>
      <c r="I140" t="s">
        <v>536</v>
      </c>
      <c r="J140">
        <v>24.95</v>
      </c>
      <c r="K140">
        <v>40</v>
      </c>
      <c r="M140">
        <v>3.33</v>
      </c>
      <c r="N140"/>
      <c r="O140">
        <v>876.11</v>
      </c>
      <c r="Q140" t="s">
        <v>29</v>
      </c>
      <c r="R140">
        <v>0.02</v>
      </c>
      <c r="T140" t="s">
        <v>29</v>
      </c>
      <c r="U140">
        <v>3</v>
      </c>
      <c r="V140" s="53">
        <f>IF(COUNTIF(RLU!$C:$C,'P11'!$C140)&gt;0,VLOOKUP($C140,RLU!$C$2:$G$992,3,FALSE),0)</f>
        <v>0</v>
      </c>
      <c r="W140" s="53">
        <f>IF(COUNTIF(RLU!$C:$C,'P11'!$C140)&gt;0,VLOOKUP($C140,RLU!$C$2:$G$992,4,FALSE),0)</f>
        <v>0</v>
      </c>
      <c r="X140" s="53">
        <f>IF(COUNTIF(RLU!$C:$C,'P11'!$C140)&gt;0,VLOOKUP($C140,RLU!$C$2:$G$992,5,FALSE),0)</f>
        <v>0</v>
      </c>
      <c r="Y140" s="52" t="str">
        <f>VLOOKUP(H140,LU!C$4:D$24,2,FALSE)</f>
        <v>Vintages</v>
      </c>
    </row>
    <row r="141" spans="1:25" hidden="1" x14ac:dyDescent="0.25">
      <c r="A141" s="14" t="s">
        <v>87</v>
      </c>
      <c r="B141">
        <v>125</v>
      </c>
      <c r="C141">
        <v>493130</v>
      </c>
      <c r="D141" t="s">
        <v>762</v>
      </c>
      <c r="E141" t="s">
        <v>514</v>
      </c>
      <c r="F141" t="s">
        <v>21</v>
      </c>
      <c r="G141" t="s">
        <v>22</v>
      </c>
      <c r="H141">
        <v>706050</v>
      </c>
      <c r="I141" t="s">
        <v>538</v>
      </c>
      <c r="J141">
        <v>21.95</v>
      </c>
      <c r="K141">
        <v>38</v>
      </c>
      <c r="L141">
        <v>27</v>
      </c>
      <c r="M141">
        <v>3.17</v>
      </c>
      <c r="N141">
        <v>2.25</v>
      </c>
      <c r="O141">
        <v>731.42</v>
      </c>
      <c r="P141">
        <v>519.69000000000005</v>
      </c>
      <c r="Q141" t="s">
        <v>455</v>
      </c>
      <c r="R141">
        <v>0.01</v>
      </c>
      <c r="S141">
        <v>0.01</v>
      </c>
      <c r="T141" t="s">
        <v>37</v>
      </c>
      <c r="U141">
        <v>8</v>
      </c>
      <c r="V141" s="53">
        <f>IF(COUNTIF(RLU!$C:$C,'P11'!$C141)&gt;0,VLOOKUP($C141,RLU!$C$2:$G$992,3,FALSE),0)</f>
        <v>0</v>
      </c>
      <c r="W141" s="53">
        <f>IF(COUNTIF(RLU!$C:$C,'P11'!$C141)&gt;0,VLOOKUP($C141,RLU!$C$2:$G$992,4,FALSE),0)</f>
        <v>0</v>
      </c>
      <c r="X141" s="53">
        <f>IF(COUNTIF(RLU!$C:$C,'P11'!$C141)&gt;0,VLOOKUP($C141,RLU!$C$2:$G$992,5,FALSE),0)</f>
        <v>0</v>
      </c>
      <c r="Y141" s="52" t="str">
        <f>VLOOKUP(H141,LU!C$4:D$24,2,FALSE)</f>
        <v>Vintages</v>
      </c>
    </row>
    <row r="142" spans="1:25" x14ac:dyDescent="0.25">
      <c r="A142" s="14" t="s">
        <v>87</v>
      </c>
      <c r="B142">
        <v>125</v>
      </c>
      <c r="C142">
        <v>575316</v>
      </c>
      <c r="D142" t="s">
        <v>737</v>
      </c>
      <c r="E142" t="s">
        <v>20</v>
      </c>
      <c r="F142" t="s">
        <v>21</v>
      </c>
      <c r="G142" t="s">
        <v>22</v>
      </c>
      <c r="H142">
        <v>705020</v>
      </c>
      <c r="I142" t="s">
        <v>117</v>
      </c>
      <c r="J142">
        <v>26.95</v>
      </c>
      <c r="K142">
        <v>38</v>
      </c>
      <c r="L142">
        <v>248</v>
      </c>
      <c r="M142">
        <v>3.17</v>
      </c>
      <c r="N142">
        <v>20.67</v>
      </c>
      <c r="O142">
        <v>899.56</v>
      </c>
      <c r="P142">
        <v>5870.8</v>
      </c>
      <c r="Q142" t="s">
        <v>724</v>
      </c>
      <c r="R142">
        <v>0.01</v>
      </c>
      <c r="S142">
        <v>0.1</v>
      </c>
      <c r="T142" t="s">
        <v>764</v>
      </c>
      <c r="U142">
        <v>6</v>
      </c>
      <c r="V142" s="53" t="str">
        <f>IF(COUNTIF(RLU!$C:$C,'P11'!$C142)&gt;0,VLOOKUP($C142,RLU!$C$2:$G$992,3,FALSE),0)</f>
        <v>Minuty</v>
      </c>
      <c r="W142" s="53" t="str">
        <f>IF(COUNTIF(RLU!$C:$C,'P11'!$C142)&gt;0,VLOOKUP($C142,RLU!$C$2:$G$992,4,FALSE),0)</f>
        <v>Provence</v>
      </c>
      <c r="X142" s="53" t="str">
        <f>IF(COUNTIF(RLU!$C:$C,'P11'!$C142)&gt;0,VLOOKUP($C142,RLU!$C$2:$G$992,5,FALSE),0)</f>
        <v>Cotes De Provence</v>
      </c>
      <c r="Y142" s="52" t="str">
        <f>VLOOKUP(H142,LU!C$4:D$24,2,FALSE)</f>
        <v>Vintages</v>
      </c>
    </row>
    <row r="143" spans="1:25" hidden="1" x14ac:dyDescent="0.25">
      <c r="A143" s="14" t="s">
        <v>87</v>
      </c>
      <c r="B143">
        <v>126</v>
      </c>
      <c r="C143">
        <v>333260</v>
      </c>
      <c r="D143" t="s">
        <v>632</v>
      </c>
      <c r="E143" t="s">
        <v>633</v>
      </c>
      <c r="F143" t="s">
        <v>21</v>
      </c>
      <c r="G143" t="s">
        <v>22</v>
      </c>
      <c r="H143">
        <v>523781</v>
      </c>
      <c r="I143" t="s">
        <v>415</v>
      </c>
      <c r="J143">
        <v>16.95</v>
      </c>
      <c r="K143">
        <v>37</v>
      </c>
      <c r="L143">
        <v>4</v>
      </c>
      <c r="M143">
        <v>3.08</v>
      </c>
      <c r="N143">
        <v>0.33</v>
      </c>
      <c r="O143">
        <v>548.45000000000005</v>
      </c>
      <c r="P143">
        <v>59.29</v>
      </c>
      <c r="Q143" t="s">
        <v>843</v>
      </c>
      <c r="R143">
        <v>0.01</v>
      </c>
      <c r="S143">
        <v>0</v>
      </c>
      <c r="T143" t="s">
        <v>29</v>
      </c>
      <c r="U143">
        <v>7</v>
      </c>
      <c r="V143" s="53">
        <f>IF(COUNTIF(RLU!$C:$C,'P11'!$C143)&gt;0,VLOOKUP($C143,RLU!$C$2:$G$992,3,FALSE),0)</f>
        <v>0</v>
      </c>
      <c r="W143" s="53">
        <f>IF(COUNTIF(RLU!$C:$C,'P11'!$C143)&gt;0,VLOOKUP($C143,RLU!$C$2:$G$992,4,FALSE),0)</f>
        <v>0</v>
      </c>
      <c r="X143" s="53">
        <f>IF(COUNTIF(RLU!$C:$C,'P11'!$C143)&gt;0,VLOOKUP($C143,RLU!$C$2:$G$992,5,FALSE),0)</f>
        <v>0</v>
      </c>
      <c r="Y143" s="52" t="str">
        <f>VLOOKUP(H143,LU!C$4:D$24,2,FALSE)</f>
        <v>Wines</v>
      </c>
    </row>
    <row r="144" spans="1:25" hidden="1" x14ac:dyDescent="0.25">
      <c r="A144" s="14" t="s">
        <v>87</v>
      </c>
      <c r="B144">
        <v>127</v>
      </c>
      <c r="C144">
        <v>53421</v>
      </c>
      <c r="D144" t="s">
        <v>615</v>
      </c>
      <c r="E144" t="s">
        <v>554</v>
      </c>
      <c r="F144" t="s">
        <v>21</v>
      </c>
      <c r="G144" t="s">
        <v>22</v>
      </c>
      <c r="H144">
        <v>523781</v>
      </c>
      <c r="I144" t="s">
        <v>415</v>
      </c>
      <c r="J144">
        <v>15.95</v>
      </c>
      <c r="K144">
        <v>35</v>
      </c>
      <c r="L144">
        <v>20</v>
      </c>
      <c r="M144">
        <v>2.92</v>
      </c>
      <c r="N144">
        <v>1.67</v>
      </c>
      <c r="O144">
        <v>487.83</v>
      </c>
      <c r="P144">
        <v>278.76</v>
      </c>
      <c r="Q144" t="s">
        <v>495</v>
      </c>
      <c r="R144">
        <v>0.01</v>
      </c>
      <c r="S144">
        <v>0.01</v>
      </c>
      <c r="T144" t="s">
        <v>37</v>
      </c>
      <c r="U144">
        <v>4</v>
      </c>
      <c r="V144" s="53">
        <f>IF(COUNTIF(RLU!$C:$C,'P11'!$C144)&gt;0,VLOOKUP($C144,RLU!$C$2:$G$992,3,FALSE),0)</f>
        <v>0</v>
      </c>
      <c r="W144" s="53">
        <f>IF(COUNTIF(RLU!$C:$C,'P11'!$C144)&gt;0,VLOOKUP($C144,RLU!$C$2:$G$992,4,FALSE),0)</f>
        <v>0</v>
      </c>
      <c r="X144" s="53">
        <f>IF(COUNTIF(RLU!$C:$C,'P11'!$C144)&gt;0,VLOOKUP($C144,RLU!$C$2:$G$992,5,FALSE),0)</f>
        <v>0</v>
      </c>
      <c r="Y144" s="52" t="str">
        <f>VLOOKUP(H144,LU!C$4:D$24,2,FALSE)</f>
        <v>Wines</v>
      </c>
    </row>
    <row r="145" spans="1:25" hidden="1" x14ac:dyDescent="0.25">
      <c r="A145" s="14" t="s">
        <v>87</v>
      </c>
      <c r="B145">
        <v>128</v>
      </c>
      <c r="C145">
        <v>498758</v>
      </c>
      <c r="D145" t="s">
        <v>644</v>
      </c>
      <c r="E145" t="s">
        <v>645</v>
      </c>
      <c r="F145" t="s">
        <v>21</v>
      </c>
      <c r="G145" t="s">
        <v>22</v>
      </c>
      <c r="H145">
        <v>523781</v>
      </c>
      <c r="I145" t="s">
        <v>415</v>
      </c>
      <c r="J145">
        <v>14.95</v>
      </c>
      <c r="K145">
        <v>34</v>
      </c>
      <c r="L145">
        <v>24</v>
      </c>
      <c r="M145">
        <v>2.83</v>
      </c>
      <c r="N145">
        <v>2</v>
      </c>
      <c r="O145">
        <v>443.81</v>
      </c>
      <c r="P145">
        <v>313.27</v>
      </c>
      <c r="Q145" t="s">
        <v>468</v>
      </c>
      <c r="R145">
        <v>0.01</v>
      </c>
      <c r="S145">
        <v>0.01</v>
      </c>
      <c r="T145" t="s">
        <v>37</v>
      </c>
      <c r="U145">
        <v>4</v>
      </c>
      <c r="V145" s="53">
        <f>IF(COUNTIF(RLU!$C:$C,'P11'!$C145)&gt;0,VLOOKUP($C145,RLU!$C$2:$G$992,3,FALSE),0)</f>
        <v>0</v>
      </c>
      <c r="W145" s="53">
        <f>IF(COUNTIF(RLU!$C:$C,'P11'!$C145)&gt;0,VLOOKUP($C145,RLU!$C$2:$G$992,4,FALSE),0)</f>
        <v>0</v>
      </c>
      <c r="X145" s="53">
        <f>IF(COUNTIF(RLU!$C:$C,'P11'!$C145)&gt;0,VLOOKUP($C145,RLU!$C$2:$G$992,5,FALSE),0)</f>
        <v>0</v>
      </c>
      <c r="Y145" s="52" t="str">
        <f>VLOOKUP(H145,LU!C$4:D$24,2,FALSE)</f>
        <v>Wines</v>
      </c>
    </row>
    <row r="146" spans="1:25" hidden="1" x14ac:dyDescent="0.25">
      <c r="A146" s="14" t="s">
        <v>87</v>
      </c>
      <c r="B146">
        <v>129</v>
      </c>
      <c r="C146">
        <v>343020</v>
      </c>
      <c r="D146" t="s">
        <v>640</v>
      </c>
      <c r="E146" t="s">
        <v>597</v>
      </c>
      <c r="F146" t="s">
        <v>21</v>
      </c>
      <c r="G146" t="s">
        <v>22</v>
      </c>
      <c r="H146">
        <v>706020</v>
      </c>
      <c r="I146" t="s">
        <v>497</v>
      </c>
      <c r="J146">
        <v>29.95</v>
      </c>
      <c r="K146">
        <v>31</v>
      </c>
      <c r="L146">
        <v>28</v>
      </c>
      <c r="M146">
        <v>2.58</v>
      </c>
      <c r="N146">
        <v>2.33</v>
      </c>
      <c r="O146">
        <v>816.15</v>
      </c>
      <c r="P146">
        <v>737.17</v>
      </c>
      <c r="Q146" t="s">
        <v>410</v>
      </c>
      <c r="R146">
        <v>0.01</v>
      </c>
      <c r="S146">
        <v>0.01</v>
      </c>
      <c r="T146" t="s">
        <v>37</v>
      </c>
      <c r="U146">
        <v>6</v>
      </c>
      <c r="V146" s="53">
        <f>IF(COUNTIF(RLU!$C:$C,'P11'!$C146)&gt;0,VLOOKUP($C146,RLU!$C$2:$G$992,3,FALSE),0)</f>
        <v>0</v>
      </c>
      <c r="W146" s="53">
        <f>IF(COUNTIF(RLU!$C:$C,'P11'!$C146)&gt;0,VLOOKUP($C146,RLU!$C$2:$G$992,4,FALSE),0)</f>
        <v>0</v>
      </c>
      <c r="X146" s="53">
        <f>IF(COUNTIF(RLU!$C:$C,'P11'!$C146)&gt;0,VLOOKUP($C146,RLU!$C$2:$G$992,5,FALSE),0)</f>
        <v>0</v>
      </c>
      <c r="Y146" s="52" t="str">
        <f>VLOOKUP(H146,LU!C$4:D$24,2,FALSE)</f>
        <v>Vintages</v>
      </c>
    </row>
    <row r="147" spans="1:25" x14ac:dyDescent="0.25">
      <c r="A147" s="14" t="s">
        <v>87</v>
      </c>
      <c r="B147">
        <v>129</v>
      </c>
      <c r="C147">
        <v>668426</v>
      </c>
      <c r="D147" t="s">
        <v>134</v>
      </c>
      <c r="E147" t="s">
        <v>53</v>
      </c>
      <c r="F147" t="s">
        <v>21</v>
      </c>
      <c r="G147" t="s">
        <v>22</v>
      </c>
      <c r="H147">
        <v>705020</v>
      </c>
      <c r="I147" t="s">
        <v>117</v>
      </c>
      <c r="J147">
        <v>18.95</v>
      </c>
      <c r="K147">
        <v>31</v>
      </c>
      <c r="M147">
        <v>2.58</v>
      </c>
      <c r="N147"/>
      <c r="O147">
        <v>514.38</v>
      </c>
      <c r="Q147" t="s">
        <v>29</v>
      </c>
      <c r="R147">
        <v>0.01</v>
      </c>
      <c r="T147" t="s">
        <v>29</v>
      </c>
      <c r="U147">
        <v>4</v>
      </c>
      <c r="V147" s="53" t="str">
        <f>IF(COUNTIF(RLU!$C:$C,'P11'!$C147)&gt;0,VLOOKUP($C147,RLU!$C$2:$G$992,3,FALSE),0)</f>
        <v>Vins Breban</v>
      </c>
      <c r="W147" s="53" t="str">
        <f>IF(COUNTIF(RLU!$C:$C,'P11'!$C147)&gt;0,VLOOKUP($C147,RLU!$C$2:$G$992,4,FALSE),0)</f>
        <v>Provence</v>
      </c>
      <c r="X147" s="53" t="str">
        <f>IF(COUNTIF(RLU!$C:$C,'P11'!$C147)&gt;0,VLOOKUP($C147,RLU!$C$2:$G$992,5,FALSE),0)</f>
        <v>Aix en Provence</v>
      </c>
      <c r="Y147" s="52" t="str">
        <f>VLOOKUP(H147,LU!C$4:D$24,2,FALSE)</f>
        <v>Vintages</v>
      </c>
    </row>
    <row r="148" spans="1:25" hidden="1" x14ac:dyDescent="0.25">
      <c r="A148" s="14" t="s">
        <v>87</v>
      </c>
      <c r="B148">
        <v>130</v>
      </c>
      <c r="C148">
        <v>71050</v>
      </c>
      <c r="D148" t="s">
        <v>599</v>
      </c>
      <c r="E148" t="s">
        <v>600</v>
      </c>
      <c r="F148" t="s">
        <v>21</v>
      </c>
      <c r="G148" t="s">
        <v>22</v>
      </c>
      <c r="H148">
        <v>705050</v>
      </c>
      <c r="I148" t="s">
        <v>559</v>
      </c>
      <c r="J148">
        <v>13.95</v>
      </c>
      <c r="K148">
        <v>30</v>
      </c>
      <c r="L148">
        <v>3</v>
      </c>
      <c r="M148">
        <v>2.5</v>
      </c>
      <c r="N148">
        <v>0.25</v>
      </c>
      <c r="O148">
        <v>365.04</v>
      </c>
      <c r="P148">
        <v>36.5</v>
      </c>
      <c r="Q148" t="s">
        <v>728</v>
      </c>
      <c r="R148">
        <v>0.01</v>
      </c>
      <c r="S148">
        <v>0</v>
      </c>
      <c r="T148" t="s">
        <v>29</v>
      </c>
      <c r="U148">
        <v>3</v>
      </c>
      <c r="V148" s="53">
        <f>IF(COUNTIF(RLU!$C:$C,'P11'!$C148)&gt;0,VLOOKUP($C148,RLU!$C$2:$G$992,3,FALSE),0)</f>
        <v>0</v>
      </c>
      <c r="W148" s="53">
        <f>IF(COUNTIF(RLU!$C:$C,'P11'!$C148)&gt;0,VLOOKUP($C148,RLU!$C$2:$G$992,4,FALSE),0)</f>
        <v>0</v>
      </c>
      <c r="X148" s="53">
        <f>IF(COUNTIF(RLU!$C:$C,'P11'!$C148)&gt;0,VLOOKUP($C148,RLU!$C$2:$G$992,5,FALSE),0)</f>
        <v>0</v>
      </c>
      <c r="Y148" s="52" t="str">
        <f>VLOOKUP(H148,LU!C$4:D$24,2,FALSE)</f>
        <v>Vintages</v>
      </c>
    </row>
    <row r="149" spans="1:25" hidden="1" x14ac:dyDescent="0.25">
      <c r="A149" s="14" t="s">
        <v>87</v>
      </c>
      <c r="B149">
        <v>131</v>
      </c>
      <c r="C149">
        <v>468652</v>
      </c>
      <c r="D149" t="s">
        <v>844</v>
      </c>
      <c r="E149" t="s">
        <v>42</v>
      </c>
      <c r="F149" t="s">
        <v>21</v>
      </c>
      <c r="G149" t="s">
        <v>22</v>
      </c>
      <c r="H149">
        <v>706050</v>
      </c>
      <c r="I149" t="s">
        <v>538</v>
      </c>
      <c r="J149">
        <v>17.95</v>
      </c>
      <c r="K149">
        <v>29</v>
      </c>
      <c r="L149">
        <v>436</v>
      </c>
      <c r="M149">
        <v>2.42</v>
      </c>
      <c r="N149">
        <v>36.33</v>
      </c>
      <c r="O149">
        <v>455.53</v>
      </c>
      <c r="P149">
        <v>6848.67</v>
      </c>
      <c r="Q149" t="s">
        <v>71</v>
      </c>
      <c r="R149">
        <v>0.01</v>
      </c>
      <c r="S149">
        <v>0.17</v>
      </c>
      <c r="T149" t="s">
        <v>70</v>
      </c>
      <c r="U149">
        <v>4</v>
      </c>
      <c r="V149" s="53">
        <f>IF(COUNTIF(RLU!$C:$C,'P11'!$C149)&gt;0,VLOOKUP($C149,RLU!$C$2:$G$992,3,FALSE),0)</f>
        <v>0</v>
      </c>
      <c r="W149" s="53">
        <f>IF(COUNTIF(RLU!$C:$C,'P11'!$C149)&gt;0,VLOOKUP($C149,RLU!$C$2:$G$992,4,FALSE),0)</f>
        <v>0</v>
      </c>
      <c r="X149" s="53">
        <f>IF(COUNTIF(RLU!$C:$C,'P11'!$C149)&gt;0,VLOOKUP($C149,RLU!$C$2:$G$992,5,FALSE),0)</f>
        <v>0</v>
      </c>
      <c r="Y149" s="52" t="str">
        <f>VLOOKUP(H149,LU!C$4:D$24,2,FALSE)</f>
        <v>Vintages</v>
      </c>
    </row>
    <row r="150" spans="1:25" hidden="1" x14ac:dyDescent="0.25">
      <c r="A150" s="14" t="s">
        <v>87</v>
      </c>
      <c r="B150">
        <v>132</v>
      </c>
      <c r="C150">
        <v>469338</v>
      </c>
      <c r="D150" t="s">
        <v>622</v>
      </c>
      <c r="E150" t="s">
        <v>623</v>
      </c>
      <c r="F150" t="s">
        <v>21</v>
      </c>
      <c r="G150" t="s">
        <v>22</v>
      </c>
      <c r="H150">
        <v>523781</v>
      </c>
      <c r="I150" t="s">
        <v>415</v>
      </c>
      <c r="J150">
        <v>15.95</v>
      </c>
      <c r="K150">
        <v>27</v>
      </c>
      <c r="L150">
        <v>45</v>
      </c>
      <c r="M150">
        <v>2.25</v>
      </c>
      <c r="N150">
        <v>3.75</v>
      </c>
      <c r="O150">
        <v>376.33</v>
      </c>
      <c r="P150">
        <v>627.21</v>
      </c>
      <c r="Q150" t="s">
        <v>485</v>
      </c>
      <c r="R150">
        <v>0.01</v>
      </c>
      <c r="S150">
        <v>0.02</v>
      </c>
      <c r="T150" t="s">
        <v>83</v>
      </c>
      <c r="U150">
        <v>6</v>
      </c>
      <c r="V150" s="53">
        <f>IF(COUNTIF(RLU!$C:$C,'P11'!$C150)&gt;0,VLOOKUP($C150,RLU!$C$2:$G$992,3,FALSE),0)</f>
        <v>0</v>
      </c>
      <c r="W150" s="53">
        <f>IF(COUNTIF(RLU!$C:$C,'P11'!$C150)&gt;0,VLOOKUP($C150,RLU!$C$2:$G$992,4,FALSE),0)</f>
        <v>0</v>
      </c>
      <c r="X150" s="53">
        <f>IF(COUNTIF(RLU!$C:$C,'P11'!$C150)&gt;0,VLOOKUP($C150,RLU!$C$2:$G$992,5,FALSE),0)</f>
        <v>0</v>
      </c>
      <c r="Y150" s="52" t="str">
        <f>VLOOKUP(H150,LU!C$4:D$24,2,FALSE)</f>
        <v>Wines</v>
      </c>
    </row>
    <row r="151" spans="1:25" hidden="1" x14ac:dyDescent="0.25">
      <c r="A151" s="14" t="s">
        <v>87</v>
      </c>
      <c r="B151">
        <v>132</v>
      </c>
      <c r="C151">
        <v>650655</v>
      </c>
      <c r="D151" t="s">
        <v>639</v>
      </c>
      <c r="E151" t="s">
        <v>544</v>
      </c>
      <c r="F151" t="s">
        <v>21</v>
      </c>
      <c r="G151" t="s">
        <v>22</v>
      </c>
      <c r="H151">
        <v>523781</v>
      </c>
      <c r="I151" t="s">
        <v>415</v>
      </c>
      <c r="J151">
        <v>17.95</v>
      </c>
      <c r="K151">
        <v>27</v>
      </c>
      <c r="M151">
        <v>2.25</v>
      </c>
      <c r="N151"/>
      <c r="O151">
        <v>424.12</v>
      </c>
      <c r="Q151" t="s">
        <v>29</v>
      </c>
      <c r="R151">
        <v>0.01</v>
      </c>
      <c r="T151" t="s">
        <v>29</v>
      </c>
      <c r="U151">
        <v>5</v>
      </c>
      <c r="V151" s="53">
        <f>IF(COUNTIF(RLU!$C:$C,'P11'!$C151)&gt;0,VLOOKUP($C151,RLU!$C$2:$G$992,3,FALSE),0)</f>
        <v>0</v>
      </c>
      <c r="W151" s="53">
        <f>IF(COUNTIF(RLU!$C:$C,'P11'!$C151)&gt;0,VLOOKUP($C151,RLU!$C$2:$G$992,4,FALSE),0)</f>
        <v>0</v>
      </c>
      <c r="X151" s="53">
        <f>IF(COUNTIF(RLU!$C:$C,'P11'!$C151)&gt;0,VLOOKUP($C151,RLU!$C$2:$G$992,5,FALSE),0)</f>
        <v>0</v>
      </c>
      <c r="Y151" s="52" t="str">
        <f>VLOOKUP(H151,LU!C$4:D$24,2,FALSE)</f>
        <v>Wines</v>
      </c>
    </row>
    <row r="152" spans="1:25" x14ac:dyDescent="0.25">
      <c r="A152" s="14" t="s">
        <v>87</v>
      </c>
      <c r="B152">
        <v>133</v>
      </c>
      <c r="C152">
        <v>667311</v>
      </c>
      <c r="D152" t="s">
        <v>153</v>
      </c>
      <c r="E152" t="s">
        <v>60</v>
      </c>
      <c r="F152" t="s">
        <v>21</v>
      </c>
      <c r="G152" t="s">
        <v>22</v>
      </c>
      <c r="H152">
        <v>705020</v>
      </c>
      <c r="I152" t="s">
        <v>117</v>
      </c>
      <c r="J152">
        <v>13.95</v>
      </c>
      <c r="K152">
        <v>26</v>
      </c>
      <c r="M152">
        <v>2.17</v>
      </c>
      <c r="N152"/>
      <c r="O152">
        <v>316.37</v>
      </c>
      <c r="Q152" t="s">
        <v>29</v>
      </c>
      <c r="R152">
        <v>0.01</v>
      </c>
      <c r="T152" t="s">
        <v>29</v>
      </c>
      <c r="U152">
        <v>1</v>
      </c>
      <c r="V152" s="53" t="str">
        <f>IF(COUNTIF(RLU!$C:$C,'P11'!$C152)&gt;0,VLOOKUP($C152,RLU!$C$2:$G$992,3,FALSE),0)</f>
        <v>Lorgeril</v>
      </c>
      <c r="W152" s="53" t="str">
        <f>IF(COUNTIF(RLU!$C:$C,'P11'!$C152)&gt;0,VLOOKUP($C152,RLU!$C$2:$G$992,4,FALSE),0)</f>
        <v>Midi</v>
      </c>
      <c r="X152" s="53" t="str">
        <f>IF(COUNTIF(RLU!$C:$C,'P11'!$C152)&gt;0,VLOOKUP($C152,RLU!$C$2:$G$992,5,FALSE),0)</f>
        <v>other</v>
      </c>
      <c r="Y152" s="52" t="str">
        <f>VLOOKUP(H152,LU!C$4:D$24,2,FALSE)</f>
        <v>Vintages</v>
      </c>
    </row>
    <row r="153" spans="1:25" x14ac:dyDescent="0.25">
      <c r="A153" s="14" t="s">
        <v>87</v>
      </c>
      <c r="B153">
        <v>134</v>
      </c>
      <c r="C153">
        <v>450767</v>
      </c>
      <c r="D153" t="s">
        <v>166</v>
      </c>
      <c r="E153" t="s">
        <v>51</v>
      </c>
      <c r="F153" t="s">
        <v>21</v>
      </c>
      <c r="G153" t="s">
        <v>22</v>
      </c>
      <c r="H153">
        <v>705020</v>
      </c>
      <c r="I153" t="s">
        <v>117</v>
      </c>
      <c r="J153">
        <v>23.75</v>
      </c>
      <c r="K153">
        <v>25</v>
      </c>
      <c r="L153">
        <v>239</v>
      </c>
      <c r="M153">
        <v>2.08</v>
      </c>
      <c r="N153">
        <v>19.920000000000002</v>
      </c>
      <c r="O153">
        <v>521.02</v>
      </c>
      <c r="P153">
        <v>4980.93</v>
      </c>
      <c r="Q153" t="s">
        <v>764</v>
      </c>
      <c r="R153">
        <v>0.01</v>
      </c>
      <c r="S153">
        <v>0.09</v>
      </c>
      <c r="T153" t="s">
        <v>77</v>
      </c>
      <c r="U153">
        <v>3</v>
      </c>
      <c r="V153" s="53" t="str">
        <f>IF(COUNTIF(RLU!$C:$C,'P11'!$C153)&gt;0,VLOOKUP($C153,RLU!$C$2:$G$992,3,FALSE),0)</f>
        <v>H&amp;B Selection</v>
      </c>
      <c r="W153" s="53" t="str">
        <f>IF(COUNTIF(RLU!$C:$C,'P11'!$C153)&gt;0,VLOOKUP($C153,RLU!$C$2:$G$992,4,FALSE),0)</f>
        <v>Provence</v>
      </c>
      <c r="X153" s="53" t="str">
        <f>IF(COUNTIF(RLU!$C:$C,'P11'!$C153)&gt;0,VLOOKUP($C153,RLU!$C$2:$G$992,5,FALSE),0)</f>
        <v>Bandol</v>
      </c>
      <c r="Y153" s="52" t="str">
        <f>VLOOKUP(H153,LU!C$4:D$24,2,FALSE)</f>
        <v>Vintages</v>
      </c>
    </row>
    <row r="154" spans="1:25" hidden="1" x14ac:dyDescent="0.25">
      <c r="A154" s="14" t="s">
        <v>87</v>
      </c>
      <c r="B154">
        <v>134</v>
      </c>
      <c r="C154">
        <v>668376</v>
      </c>
      <c r="D154" t="s">
        <v>610</v>
      </c>
      <c r="E154" t="s">
        <v>611</v>
      </c>
      <c r="F154" t="s">
        <v>21</v>
      </c>
      <c r="G154" t="s">
        <v>22</v>
      </c>
      <c r="H154">
        <v>706020</v>
      </c>
      <c r="I154" t="s">
        <v>497</v>
      </c>
      <c r="J154">
        <v>27.95</v>
      </c>
      <c r="K154">
        <v>25</v>
      </c>
      <c r="M154">
        <v>2.08</v>
      </c>
      <c r="N154"/>
      <c r="O154">
        <v>613.94000000000005</v>
      </c>
      <c r="Q154" t="s">
        <v>29</v>
      </c>
      <c r="R154">
        <v>0.01</v>
      </c>
      <c r="T154" t="s">
        <v>29</v>
      </c>
      <c r="U154">
        <v>2</v>
      </c>
      <c r="V154" s="53">
        <f>IF(COUNTIF(RLU!$C:$C,'P11'!$C154)&gt;0,VLOOKUP($C154,RLU!$C$2:$G$992,3,FALSE),0)</f>
        <v>0</v>
      </c>
      <c r="W154" s="53">
        <f>IF(COUNTIF(RLU!$C:$C,'P11'!$C154)&gt;0,VLOOKUP($C154,RLU!$C$2:$G$992,4,FALSE),0)</f>
        <v>0</v>
      </c>
      <c r="X154" s="53">
        <f>IF(COUNTIF(RLU!$C:$C,'P11'!$C154)&gt;0,VLOOKUP($C154,RLU!$C$2:$G$992,5,FALSE),0)</f>
        <v>0</v>
      </c>
      <c r="Y154" s="52" t="str">
        <f>VLOOKUP(H154,LU!C$4:D$24,2,FALSE)</f>
        <v>Vintages</v>
      </c>
    </row>
    <row r="155" spans="1:25" x14ac:dyDescent="0.25">
      <c r="A155" s="14" t="s">
        <v>87</v>
      </c>
      <c r="B155">
        <v>135</v>
      </c>
      <c r="C155">
        <v>74617</v>
      </c>
      <c r="D155" t="s">
        <v>148</v>
      </c>
      <c r="E155" t="s">
        <v>42</v>
      </c>
      <c r="F155" t="s">
        <v>21</v>
      </c>
      <c r="G155" t="s">
        <v>22</v>
      </c>
      <c r="H155">
        <v>705020</v>
      </c>
      <c r="I155" t="s">
        <v>117</v>
      </c>
      <c r="J155">
        <v>51.95</v>
      </c>
      <c r="K155">
        <v>24</v>
      </c>
      <c r="L155">
        <v>33</v>
      </c>
      <c r="M155">
        <v>2</v>
      </c>
      <c r="N155">
        <v>2.75</v>
      </c>
      <c r="O155">
        <v>1099.1199999999999</v>
      </c>
      <c r="P155">
        <v>1511.28</v>
      </c>
      <c r="Q155" t="s">
        <v>58</v>
      </c>
      <c r="R155">
        <v>0.01</v>
      </c>
      <c r="S155">
        <v>0.01</v>
      </c>
      <c r="T155" t="s">
        <v>37</v>
      </c>
      <c r="U155">
        <v>4</v>
      </c>
      <c r="V155" s="53" t="str">
        <f>IF(COUNTIF(RLU!$C:$C,'P11'!$C155)&gt;0,VLOOKUP($C155,RLU!$C$2:$G$992,3,FALSE),0)</f>
        <v>Roederer</v>
      </c>
      <c r="W155" s="53" t="str">
        <f>IF(COUNTIF(RLU!$C:$C,'P11'!$C155)&gt;0,VLOOKUP($C155,RLU!$C$2:$G$992,4,FALSE),0)</f>
        <v>Provence</v>
      </c>
      <c r="X155" s="53" t="str">
        <f>IF(COUNTIF(RLU!$C:$C,'P11'!$C155)&gt;0,VLOOKUP($C155,RLU!$C$2:$G$992,5,FALSE),0)</f>
        <v>Cotes De Provence</v>
      </c>
      <c r="Y155" s="52" t="str">
        <f>VLOOKUP(H155,LU!C$4:D$24,2,FALSE)</f>
        <v>Vintages</v>
      </c>
    </row>
    <row r="156" spans="1:25" hidden="1" x14ac:dyDescent="0.25">
      <c r="A156" s="14" t="s">
        <v>87</v>
      </c>
      <c r="B156">
        <v>135</v>
      </c>
      <c r="C156">
        <v>558510</v>
      </c>
      <c r="D156" t="s">
        <v>571</v>
      </c>
      <c r="E156" t="s">
        <v>55</v>
      </c>
      <c r="F156" t="s">
        <v>21</v>
      </c>
      <c r="G156" t="s">
        <v>22</v>
      </c>
      <c r="H156">
        <v>706020</v>
      </c>
      <c r="I156" t="s">
        <v>497</v>
      </c>
      <c r="J156">
        <v>18.95</v>
      </c>
      <c r="K156">
        <v>24</v>
      </c>
      <c r="L156">
        <v>17</v>
      </c>
      <c r="M156">
        <v>2</v>
      </c>
      <c r="N156">
        <v>1.42</v>
      </c>
      <c r="O156">
        <v>398.23</v>
      </c>
      <c r="P156">
        <v>282.08</v>
      </c>
      <c r="Q156" t="s">
        <v>455</v>
      </c>
      <c r="R156">
        <v>0.01</v>
      </c>
      <c r="S156">
        <v>0.01</v>
      </c>
      <c r="T156" t="s">
        <v>37</v>
      </c>
      <c r="U156">
        <v>3</v>
      </c>
      <c r="V156" s="53">
        <f>IF(COUNTIF(RLU!$C:$C,'P11'!$C156)&gt;0,VLOOKUP($C156,RLU!$C$2:$G$992,3,FALSE),0)</f>
        <v>0</v>
      </c>
      <c r="W156" s="53">
        <f>IF(COUNTIF(RLU!$C:$C,'P11'!$C156)&gt;0,VLOOKUP($C156,RLU!$C$2:$G$992,4,FALSE),0)</f>
        <v>0</v>
      </c>
      <c r="X156" s="53">
        <f>IF(COUNTIF(RLU!$C:$C,'P11'!$C156)&gt;0,VLOOKUP($C156,RLU!$C$2:$G$992,5,FALSE),0)</f>
        <v>0</v>
      </c>
      <c r="Y156" s="52" t="str">
        <f>VLOOKUP(H156,LU!C$4:D$24,2,FALSE)</f>
        <v>Vintages</v>
      </c>
    </row>
    <row r="157" spans="1:25" x14ac:dyDescent="0.25">
      <c r="A157" s="14" t="s">
        <v>87</v>
      </c>
      <c r="B157">
        <v>136</v>
      </c>
      <c r="C157">
        <v>562728</v>
      </c>
      <c r="D157" t="s">
        <v>139</v>
      </c>
      <c r="E157" t="s">
        <v>62</v>
      </c>
      <c r="F157" t="s">
        <v>21</v>
      </c>
      <c r="G157" t="s">
        <v>22</v>
      </c>
      <c r="H157">
        <v>705020</v>
      </c>
      <c r="I157" t="s">
        <v>117</v>
      </c>
      <c r="J157">
        <v>18.95</v>
      </c>
      <c r="K157">
        <v>22</v>
      </c>
      <c r="L157">
        <v>38</v>
      </c>
      <c r="M157">
        <v>1.83</v>
      </c>
      <c r="N157">
        <v>3.17</v>
      </c>
      <c r="O157">
        <v>365.04</v>
      </c>
      <c r="P157">
        <v>630.53</v>
      </c>
      <c r="Q157" t="s">
        <v>548</v>
      </c>
      <c r="R157">
        <v>0.01</v>
      </c>
      <c r="S157">
        <v>0.01</v>
      </c>
      <c r="T157" t="s">
        <v>37</v>
      </c>
      <c r="U157">
        <v>3</v>
      </c>
      <c r="V157" s="53" t="str">
        <f>IF(COUNTIF(RLU!$C:$C,'P11'!$C157)&gt;0,VLOOKUP($C157,RLU!$C$2:$G$992,3,FALSE),0)</f>
        <v>Other</v>
      </c>
      <c r="W157" s="53" t="str">
        <f>IF(COUNTIF(RLU!$C:$C,'P11'!$C157)&gt;0,VLOOKUP($C157,RLU!$C$2:$G$992,4,FALSE),0)</f>
        <v>Provence</v>
      </c>
      <c r="X157" s="53" t="str">
        <f>IF(COUNTIF(RLU!$C:$C,'P11'!$C157)&gt;0,VLOOKUP($C157,RLU!$C$2:$G$992,5,FALSE),0)</f>
        <v>Provence</v>
      </c>
      <c r="Y157" s="52" t="str">
        <f>VLOOKUP(H157,LU!C$4:D$24,2,FALSE)</f>
        <v>Vintages</v>
      </c>
    </row>
    <row r="158" spans="1:25" hidden="1" x14ac:dyDescent="0.25">
      <c r="A158" s="14" t="s">
        <v>87</v>
      </c>
      <c r="B158">
        <v>137</v>
      </c>
      <c r="C158">
        <v>521260</v>
      </c>
      <c r="D158" t="s">
        <v>654</v>
      </c>
      <c r="E158" t="s">
        <v>655</v>
      </c>
      <c r="F158" t="s">
        <v>21</v>
      </c>
      <c r="G158" t="s">
        <v>22</v>
      </c>
      <c r="H158">
        <v>523781</v>
      </c>
      <c r="I158" t="s">
        <v>415</v>
      </c>
      <c r="J158">
        <v>18.95</v>
      </c>
      <c r="K158">
        <v>21</v>
      </c>
      <c r="L158">
        <v>9</v>
      </c>
      <c r="M158">
        <v>1.75</v>
      </c>
      <c r="N158">
        <v>0.75</v>
      </c>
      <c r="O158">
        <v>348.45</v>
      </c>
      <c r="P158">
        <v>149.34</v>
      </c>
      <c r="Q158" t="s">
        <v>150</v>
      </c>
      <c r="R158">
        <v>0.01</v>
      </c>
      <c r="S158">
        <v>0</v>
      </c>
      <c r="T158" t="s">
        <v>29</v>
      </c>
      <c r="U158">
        <v>2</v>
      </c>
      <c r="V158" s="53">
        <f>IF(COUNTIF(RLU!$C:$C,'P11'!$C158)&gt;0,VLOOKUP($C158,RLU!$C$2:$G$992,3,FALSE),0)</f>
        <v>0</v>
      </c>
      <c r="W158" s="53">
        <f>IF(COUNTIF(RLU!$C:$C,'P11'!$C158)&gt;0,VLOOKUP($C158,RLU!$C$2:$G$992,4,FALSE),0)</f>
        <v>0</v>
      </c>
      <c r="X158" s="53">
        <f>IF(COUNTIF(RLU!$C:$C,'P11'!$C158)&gt;0,VLOOKUP($C158,RLU!$C$2:$G$992,5,FALSE),0)</f>
        <v>0</v>
      </c>
      <c r="Y158" s="52" t="str">
        <f>VLOOKUP(H158,LU!C$4:D$24,2,FALSE)</f>
        <v>Wines</v>
      </c>
    </row>
    <row r="159" spans="1:25" x14ac:dyDescent="0.25">
      <c r="A159" s="14" t="s">
        <v>87</v>
      </c>
      <c r="B159">
        <v>138</v>
      </c>
      <c r="C159">
        <v>668699</v>
      </c>
      <c r="D159" t="s">
        <v>143</v>
      </c>
      <c r="E159" t="s">
        <v>28</v>
      </c>
      <c r="F159" t="s">
        <v>21</v>
      </c>
      <c r="G159" t="s">
        <v>22</v>
      </c>
      <c r="H159">
        <v>705020</v>
      </c>
      <c r="I159" t="s">
        <v>117</v>
      </c>
      <c r="J159">
        <v>13.95</v>
      </c>
      <c r="K159">
        <v>19</v>
      </c>
      <c r="M159">
        <v>1.58</v>
      </c>
      <c r="N159"/>
      <c r="O159">
        <v>231.19</v>
      </c>
      <c r="Q159" t="s">
        <v>29</v>
      </c>
      <c r="R159">
        <v>0.01</v>
      </c>
      <c r="T159" t="s">
        <v>29</v>
      </c>
      <c r="U159">
        <v>3</v>
      </c>
      <c r="V159" s="53" t="str">
        <f>IF(COUNTIF(RLU!$C:$C,'P11'!$C159)&gt;0,VLOOKUP($C159,RLU!$C$2:$G$992,3,FALSE),0)</f>
        <v>Bwine</v>
      </c>
      <c r="W159" s="53" t="str">
        <f>IF(COUNTIF(RLU!$C:$C,'P11'!$C159)&gt;0,VLOOKUP($C159,RLU!$C$2:$G$992,4,FALSE),0)</f>
        <v>Languedoc</v>
      </c>
      <c r="X159" s="53" t="str">
        <f>IF(COUNTIF(RLU!$C:$C,'P11'!$C159)&gt;0,VLOOKUP($C159,RLU!$C$2:$G$992,5,FALSE),0)</f>
        <v>Languedoc</v>
      </c>
      <c r="Y159" s="52" t="str">
        <f>VLOOKUP(H159,LU!C$4:D$24,2,FALSE)</f>
        <v>Vintages</v>
      </c>
    </row>
    <row r="160" spans="1:25" x14ac:dyDescent="0.25">
      <c r="A160" s="14" t="s">
        <v>87</v>
      </c>
      <c r="B160">
        <v>139</v>
      </c>
      <c r="C160">
        <v>155515</v>
      </c>
      <c r="D160" t="s">
        <v>140</v>
      </c>
      <c r="E160" t="s">
        <v>141</v>
      </c>
      <c r="F160" t="s">
        <v>21</v>
      </c>
      <c r="G160" t="s">
        <v>22</v>
      </c>
      <c r="H160">
        <v>705020</v>
      </c>
      <c r="I160" t="s">
        <v>117</v>
      </c>
      <c r="J160">
        <v>14.95</v>
      </c>
      <c r="K160">
        <v>18</v>
      </c>
      <c r="M160">
        <v>1.5</v>
      </c>
      <c r="N160"/>
      <c r="O160">
        <v>234.96</v>
      </c>
      <c r="Q160" t="s">
        <v>29</v>
      </c>
      <c r="R160">
        <v>0.01</v>
      </c>
      <c r="T160" t="s">
        <v>29</v>
      </c>
      <c r="U160">
        <v>4</v>
      </c>
      <c r="V160" s="53" t="str">
        <f>IF(COUNTIF(RLU!$C:$C,'P11'!$C160)&gt;0,VLOOKUP($C160,RLU!$C$2:$G$992,3,FALSE),0)</f>
        <v>Advini</v>
      </c>
      <c r="W160" s="53" t="str">
        <f>IF(COUNTIF(RLU!$C:$C,'P11'!$C160)&gt;0,VLOOKUP($C160,RLU!$C$2:$G$992,4,FALSE),0)</f>
        <v>France</v>
      </c>
      <c r="X160" s="53" t="str">
        <f>IF(COUNTIF(RLU!$C:$C,'P11'!$C160)&gt;0,VLOOKUP($C160,RLU!$C$2:$G$992,5,FALSE),0)</f>
        <v>France</v>
      </c>
      <c r="Y160" s="52" t="str">
        <f>VLOOKUP(H160,LU!C$4:D$24,2,FALSE)</f>
        <v>Vintages</v>
      </c>
    </row>
    <row r="161" spans="1:25" hidden="1" x14ac:dyDescent="0.25">
      <c r="A161" s="14" t="s">
        <v>87</v>
      </c>
      <c r="B161">
        <v>139</v>
      </c>
      <c r="C161">
        <v>632513</v>
      </c>
      <c r="D161" t="s">
        <v>487</v>
      </c>
      <c r="E161" t="s">
        <v>488</v>
      </c>
      <c r="F161" t="s">
        <v>21</v>
      </c>
      <c r="G161" t="s">
        <v>22</v>
      </c>
      <c r="H161">
        <v>333340</v>
      </c>
      <c r="I161" t="s">
        <v>421</v>
      </c>
      <c r="J161">
        <v>8</v>
      </c>
      <c r="K161">
        <v>18</v>
      </c>
      <c r="M161">
        <v>1.5</v>
      </c>
      <c r="N161"/>
      <c r="O161">
        <v>124.25</v>
      </c>
      <c r="Q161" t="s">
        <v>29</v>
      </c>
      <c r="R161">
        <v>0.01</v>
      </c>
      <c r="T161" t="s">
        <v>29</v>
      </c>
      <c r="U161">
        <v>12</v>
      </c>
      <c r="V161" s="53">
        <f>IF(COUNTIF(RLU!$C:$C,'P11'!$C161)&gt;0,VLOOKUP($C161,RLU!$C$2:$G$992,3,FALSE),0)</f>
        <v>0</v>
      </c>
      <c r="W161" s="53">
        <f>IF(COUNTIF(RLU!$C:$C,'P11'!$C161)&gt;0,VLOOKUP($C161,RLU!$C$2:$G$992,4,FALSE),0)</f>
        <v>0</v>
      </c>
      <c r="X161" s="53">
        <f>IF(COUNTIF(RLU!$C:$C,'P11'!$C161)&gt;0,VLOOKUP($C161,RLU!$C$2:$G$992,5,FALSE),0)</f>
        <v>0</v>
      </c>
      <c r="Y161" s="52" t="str">
        <f>VLOOKUP(H161,LU!C$4:D$24,2,FALSE)</f>
        <v>Wines</v>
      </c>
    </row>
    <row r="162" spans="1:25" x14ac:dyDescent="0.25">
      <c r="A162" s="14" t="s">
        <v>87</v>
      </c>
      <c r="B162">
        <v>140</v>
      </c>
      <c r="C162">
        <v>119453</v>
      </c>
      <c r="D162" t="s">
        <v>135</v>
      </c>
      <c r="E162" t="s">
        <v>101</v>
      </c>
      <c r="F162" t="s">
        <v>21</v>
      </c>
      <c r="G162" t="s">
        <v>22</v>
      </c>
      <c r="H162">
        <v>705020</v>
      </c>
      <c r="I162" t="s">
        <v>117</v>
      </c>
      <c r="J162">
        <v>22.95</v>
      </c>
      <c r="K162">
        <v>16</v>
      </c>
      <c r="L162">
        <v>562</v>
      </c>
      <c r="M162">
        <v>1.33</v>
      </c>
      <c r="N162">
        <v>46.83</v>
      </c>
      <c r="O162">
        <v>322.12</v>
      </c>
      <c r="P162">
        <v>11314.6</v>
      </c>
      <c r="Q162" t="s">
        <v>66</v>
      </c>
      <c r="R162">
        <v>0.01</v>
      </c>
      <c r="S162">
        <v>0.22</v>
      </c>
      <c r="T162" t="s">
        <v>767</v>
      </c>
      <c r="U162">
        <v>3</v>
      </c>
      <c r="V162" s="53" t="str">
        <f>IF(COUNTIF(RLU!$C:$C,'P11'!$C162)&gt;0,VLOOKUP($C162,RLU!$C$2:$G$992,3,FALSE),0)</f>
        <v>La Cadierenne</v>
      </c>
      <c r="W162" s="53" t="str">
        <f>IF(COUNTIF(RLU!$C:$C,'P11'!$C162)&gt;0,VLOOKUP($C162,RLU!$C$2:$G$992,4,FALSE),0)</f>
        <v>Provence</v>
      </c>
      <c r="X162" s="53" t="str">
        <f>IF(COUNTIF(RLU!$C:$C,'P11'!$C162)&gt;0,VLOOKUP($C162,RLU!$C$2:$G$992,5,FALSE),0)</f>
        <v>Bandol</v>
      </c>
      <c r="Y162" s="52" t="str">
        <f>VLOOKUP(H162,LU!C$4:D$24,2,FALSE)</f>
        <v>Vintages</v>
      </c>
    </row>
    <row r="163" spans="1:25" hidden="1" x14ac:dyDescent="0.25">
      <c r="A163" s="14" t="s">
        <v>87</v>
      </c>
      <c r="B163">
        <v>141</v>
      </c>
      <c r="C163">
        <v>48819</v>
      </c>
      <c r="D163" t="s">
        <v>625</v>
      </c>
      <c r="E163" t="s">
        <v>626</v>
      </c>
      <c r="F163" t="s">
        <v>21</v>
      </c>
      <c r="G163" t="s">
        <v>22</v>
      </c>
      <c r="H163">
        <v>523781</v>
      </c>
      <c r="I163" t="s">
        <v>415</v>
      </c>
      <c r="J163">
        <v>15.95</v>
      </c>
      <c r="K163">
        <v>15</v>
      </c>
      <c r="L163">
        <v>73</v>
      </c>
      <c r="M163">
        <v>1.25</v>
      </c>
      <c r="N163">
        <v>6.08</v>
      </c>
      <c r="O163">
        <v>209.07</v>
      </c>
      <c r="P163">
        <v>1017.48</v>
      </c>
      <c r="Q163" t="s">
        <v>75</v>
      </c>
      <c r="R163">
        <v>0.01</v>
      </c>
      <c r="S163">
        <v>0.03</v>
      </c>
      <c r="T163" t="s">
        <v>634</v>
      </c>
      <c r="U163">
        <v>2</v>
      </c>
      <c r="V163" s="53">
        <f>IF(COUNTIF(RLU!$C:$C,'P11'!$C163)&gt;0,VLOOKUP($C163,RLU!$C$2:$G$992,3,FALSE),0)</f>
        <v>0</v>
      </c>
      <c r="W163" s="53">
        <f>IF(COUNTIF(RLU!$C:$C,'P11'!$C163)&gt;0,VLOOKUP($C163,RLU!$C$2:$G$992,4,FALSE),0)</f>
        <v>0</v>
      </c>
      <c r="X163" s="53">
        <f>IF(COUNTIF(RLU!$C:$C,'P11'!$C163)&gt;0,VLOOKUP($C163,RLU!$C$2:$G$992,5,FALSE),0)</f>
        <v>0</v>
      </c>
      <c r="Y163" s="52" t="str">
        <f>VLOOKUP(H163,LU!C$4:D$24,2,FALSE)</f>
        <v>Wines</v>
      </c>
    </row>
    <row r="164" spans="1:25" hidden="1" x14ac:dyDescent="0.25">
      <c r="A164" s="14" t="s">
        <v>87</v>
      </c>
      <c r="B164">
        <v>141</v>
      </c>
      <c r="C164">
        <v>490987</v>
      </c>
      <c r="D164" t="s">
        <v>582</v>
      </c>
      <c r="E164" t="s">
        <v>20</v>
      </c>
      <c r="F164" t="s">
        <v>21</v>
      </c>
      <c r="G164" t="s">
        <v>22</v>
      </c>
      <c r="H164">
        <v>705040</v>
      </c>
      <c r="I164" t="s">
        <v>536</v>
      </c>
      <c r="J164">
        <v>17.95</v>
      </c>
      <c r="K164">
        <v>15</v>
      </c>
      <c r="M164">
        <v>1.25</v>
      </c>
      <c r="N164"/>
      <c r="O164">
        <v>235.62</v>
      </c>
      <c r="Q164" t="s">
        <v>29</v>
      </c>
      <c r="R164">
        <v>0.01</v>
      </c>
      <c r="T164" t="s">
        <v>29</v>
      </c>
      <c r="U164">
        <v>1</v>
      </c>
      <c r="V164" s="53">
        <f>IF(COUNTIF(RLU!$C:$C,'P11'!$C164)&gt;0,VLOOKUP($C164,RLU!$C$2:$G$992,3,FALSE),0)</f>
        <v>0</v>
      </c>
      <c r="W164" s="53">
        <f>IF(COUNTIF(RLU!$C:$C,'P11'!$C164)&gt;0,VLOOKUP($C164,RLU!$C$2:$G$992,4,FALSE),0)</f>
        <v>0</v>
      </c>
      <c r="X164" s="53">
        <f>IF(COUNTIF(RLU!$C:$C,'P11'!$C164)&gt;0,VLOOKUP($C164,RLU!$C$2:$G$992,5,FALSE),0)</f>
        <v>0</v>
      </c>
      <c r="Y164" s="52" t="str">
        <f>VLOOKUP(H164,LU!C$4:D$24,2,FALSE)</f>
        <v>Vintages</v>
      </c>
    </row>
    <row r="165" spans="1:25" hidden="1" x14ac:dyDescent="0.25">
      <c r="A165" s="14" t="s">
        <v>87</v>
      </c>
      <c r="B165">
        <v>141</v>
      </c>
      <c r="C165">
        <v>556142</v>
      </c>
      <c r="D165" t="s">
        <v>588</v>
      </c>
      <c r="E165" t="s">
        <v>33</v>
      </c>
      <c r="F165" t="s">
        <v>21</v>
      </c>
      <c r="G165" t="s">
        <v>22</v>
      </c>
      <c r="H165">
        <v>705040</v>
      </c>
      <c r="I165" t="s">
        <v>536</v>
      </c>
      <c r="J165">
        <v>18.95</v>
      </c>
      <c r="K165">
        <v>15</v>
      </c>
      <c r="L165">
        <v>1</v>
      </c>
      <c r="M165">
        <v>1.25</v>
      </c>
      <c r="N165">
        <v>0.08</v>
      </c>
      <c r="O165">
        <v>248.89</v>
      </c>
      <c r="P165">
        <v>16.59</v>
      </c>
      <c r="Q165" t="s">
        <v>845</v>
      </c>
      <c r="R165">
        <v>0.01</v>
      </c>
      <c r="S165">
        <v>0</v>
      </c>
      <c r="T165" t="s">
        <v>29</v>
      </c>
      <c r="U165">
        <v>2</v>
      </c>
      <c r="V165" s="53">
        <f>IF(COUNTIF(RLU!$C:$C,'P11'!$C165)&gt;0,VLOOKUP($C165,RLU!$C$2:$G$992,3,FALSE),0)</f>
        <v>0</v>
      </c>
      <c r="W165" s="53">
        <f>IF(COUNTIF(RLU!$C:$C,'P11'!$C165)&gt;0,VLOOKUP($C165,RLU!$C$2:$G$992,4,FALSE),0)</f>
        <v>0</v>
      </c>
      <c r="X165" s="53">
        <f>IF(COUNTIF(RLU!$C:$C,'P11'!$C165)&gt;0,VLOOKUP($C165,RLU!$C$2:$G$992,5,FALSE),0)</f>
        <v>0</v>
      </c>
      <c r="Y165" s="52" t="str">
        <f>VLOOKUP(H165,LU!C$4:D$24,2,FALSE)</f>
        <v>Vintages</v>
      </c>
    </row>
    <row r="166" spans="1:25" x14ac:dyDescent="0.25">
      <c r="A166" s="14" t="s">
        <v>87</v>
      </c>
      <c r="B166">
        <v>142</v>
      </c>
      <c r="C166">
        <v>557900</v>
      </c>
      <c r="D166" t="s">
        <v>149</v>
      </c>
      <c r="E166" t="s">
        <v>103</v>
      </c>
      <c r="F166" t="s">
        <v>21</v>
      </c>
      <c r="G166" t="s">
        <v>22</v>
      </c>
      <c r="H166">
        <v>705020</v>
      </c>
      <c r="I166" t="s">
        <v>117</v>
      </c>
      <c r="J166">
        <v>17.95</v>
      </c>
      <c r="K166">
        <v>14</v>
      </c>
      <c r="L166">
        <v>10</v>
      </c>
      <c r="M166">
        <v>1.17</v>
      </c>
      <c r="N166">
        <v>0.83</v>
      </c>
      <c r="O166">
        <v>219.91</v>
      </c>
      <c r="P166">
        <v>157.08000000000001</v>
      </c>
      <c r="Q166" t="s">
        <v>705</v>
      </c>
      <c r="R166">
        <v>0.01</v>
      </c>
      <c r="S166">
        <v>0</v>
      </c>
      <c r="T166" t="s">
        <v>29</v>
      </c>
      <c r="U166">
        <v>3</v>
      </c>
      <c r="V166" s="53" t="str">
        <f>IF(COUNTIF(RLU!$C:$C,'P11'!$C166)&gt;0,VLOOKUP($C166,RLU!$C$2:$G$992,3,FALSE),0)</f>
        <v>Saubt Roch</v>
      </c>
      <c r="W166" s="53" t="str">
        <f>IF(COUNTIF(RLU!$C:$C,'P11'!$C166)&gt;0,VLOOKUP($C166,RLU!$C$2:$G$992,4,FALSE),0)</f>
        <v>Cotes Du Rousillon</v>
      </c>
      <c r="X166" s="53" t="str">
        <f>IF(COUNTIF(RLU!$C:$C,'P11'!$C166)&gt;0,VLOOKUP($C166,RLU!$C$2:$G$992,5,FALSE),0)</f>
        <v>Cotes Du Rousillon</v>
      </c>
      <c r="Y166" s="52" t="str">
        <f>VLOOKUP(H166,LU!C$4:D$24,2,FALSE)</f>
        <v>Vintages</v>
      </c>
    </row>
    <row r="167" spans="1:25" hidden="1" x14ac:dyDescent="0.25">
      <c r="A167" s="14" t="s">
        <v>87</v>
      </c>
      <c r="B167">
        <v>142</v>
      </c>
      <c r="C167">
        <v>649863</v>
      </c>
      <c r="D167" t="s">
        <v>660</v>
      </c>
      <c r="E167" t="s">
        <v>53</v>
      </c>
      <c r="F167" t="s">
        <v>21</v>
      </c>
      <c r="G167" t="s">
        <v>22</v>
      </c>
      <c r="H167">
        <v>523781</v>
      </c>
      <c r="I167" t="s">
        <v>415</v>
      </c>
      <c r="J167">
        <v>16.95</v>
      </c>
      <c r="K167">
        <v>14</v>
      </c>
      <c r="M167">
        <v>1.17</v>
      </c>
      <c r="N167"/>
      <c r="O167">
        <v>207.52</v>
      </c>
      <c r="Q167" t="s">
        <v>29</v>
      </c>
      <c r="R167">
        <v>0.01</v>
      </c>
      <c r="T167" t="s">
        <v>29</v>
      </c>
      <c r="U167">
        <v>3</v>
      </c>
      <c r="V167" s="53">
        <f>IF(COUNTIF(RLU!$C:$C,'P11'!$C167)&gt;0,VLOOKUP($C167,RLU!$C$2:$G$992,3,FALSE),0)</f>
        <v>0</v>
      </c>
      <c r="W167" s="53">
        <f>IF(COUNTIF(RLU!$C:$C,'P11'!$C167)&gt;0,VLOOKUP($C167,RLU!$C$2:$G$992,4,FALSE),0)</f>
        <v>0</v>
      </c>
      <c r="X167" s="53">
        <f>IF(COUNTIF(RLU!$C:$C,'P11'!$C167)&gt;0,VLOOKUP($C167,RLU!$C$2:$G$992,5,FALSE),0)</f>
        <v>0</v>
      </c>
      <c r="Y167" s="52" t="str">
        <f>VLOOKUP(H167,LU!C$4:D$24,2,FALSE)</f>
        <v>Wines</v>
      </c>
    </row>
    <row r="168" spans="1:25" hidden="1" x14ac:dyDescent="0.25">
      <c r="A168" s="14" t="s">
        <v>87</v>
      </c>
      <c r="B168">
        <v>142</v>
      </c>
      <c r="C168">
        <v>668442</v>
      </c>
      <c r="D168" t="s">
        <v>768</v>
      </c>
      <c r="E168" t="s">
        <v>51</v>
      </c>
      <c r="F168" t="s">
        <v>21</v>
      </c>
      <c r="G168" t="s">
        <v>22</v>
      </c>
      <c r="H168">
        <v>706040</v>
      </c>
      <c r="I168" t="s">
        <v>586</v>
      </c>
      <c r="J168">
        <v>19.95</v>
      </c>
      <c r="K168">
        <v>14</v>
      </c>
      <c r="M168">
        <v>1.17</v>
      </c>
      <c r="N168"/>
      <c r="O168">
        <v>244.69</v>
      </c>
      <c r="Q168" t="s">
        <v>29</v>
      </c>
      <c r="R168">
        <v>0.01</v>
      </c>
      <c r="T168" t="s">
        <v>29</v>
      </c>
      <c r="U168">
        <v>3</v>
      </c>
      <c r="V168" s="53">
        <f>IF(COUNTIF(RLU!$C:$C,'P11'!$C168)&gt;0,VLOOKUP($C168,RLU!$C$2:$G$992,3,FALSE),0)</f>
        <v>0</v>
      </c>
      <c r="W168" s="53">
        <f>IF(COUNTIF(RLU!$C:$C,'P11'!$C168)&gt;0,VLOOKUP($C168,RLU!$C$2:$G$992,4,FALSE),0)</f>
        <v>0</v>
      </c>
      <c r="X168" s="53">
        <f>IF(COUNTIF(RLU!$C:$C,'P11'!$C168)&gt;0,VLOOKUP($C168,RLU!$C$2:$G$992,5,FALSE),0)</f>
        <v>0</v>
      </c>
      <c r="Y168" s="52" t="str">
        <f>VLOOKUP(H168,LU!C$4:D$24,2,FALSE)</f>
        <v>Vintages</v>
      </c>
    </row>
    <row r="169" spans="1:25" x14ac:dyDescent="0.25">
      <c r="A169" s="14" t="s">
        <v>87</v>
      </c>
      <c r="B169">
        <v>142</v>
      </c>
      <c r="C169">
        <v>719062</v>
      </c>
      <c r="D169" t="s">
        <v>144</v>
      </c>
      <c r="E169" t="s">
        <v>33</v>
      </c>
      <c r="F169" t="s">
        <v>21</v>
      </c>
      <c r="G169" t="s">
        <v>22</v>
      </c>
      <c r="H169">
        <v>705020</v>
      </c>
      <c r="I169" t="s">
        <v>117</v>
      </c>
      <c r="J169">
        <v>15.95</v>
      </c>
      <c r="K169">
        <v>14</v>
      </c>
      <c r="L169">
        <v>142</v>
      </c>
      <c r="M169">
        <v>1.17</v>
      </c>
      <c r="N169">
        <v>11.83</v>
      </c>
      <c r="O169">
        <v>195.13</v>
      </c>
      <c r="P169">
        <v>1979.2</v>
      </c>
      <c r="Q169" t="s">
        <v>764</v>
      </c>
      <c r="R169">
        <v>0.01</v>
      </c>
      <c r="S169">
        <v>0.06</v>
      </c>
      <c r="T169" t="s">
        <v>84</v>
      </c>
      <c r="U169">
        <v>2</v>
      </c>
      <c r="V169" s="53" t="str">
        <f>IF(COUNTIF(RLU!$C:$C,'P11'!$C169)&gt;0,VLOOKUP($C169,RLU!$C$2:$G$992,3,FALSE),0)</f>
        <v>Perrin</v>
      </c>
      <c r="W169" s="53" t="str">
        <f>IF(COUNTIF(RLU!$C:$C,'P11'!$C169)&gt;0,VLOOKUP($C169,RLU!$C$2:$G$992,4,FALSE),0)</f>
        <v>Rhone</v>
      </c>
      <c r="X169" s="53" t="str">
        <f>IF(COUNTIF(RLU!$C:$C,'P11'!$C169)&gt;0,VLOOKUP($C169,RLU!$C$2:$G$992,5,FALSE),0)</f>
        <v>Rhone</v>
      </c>
      <c r="Y169" s="52" t="str">
        <f>VLOOKUP(H169,LU!C$4:D$24,2,FALSE)</f>
        <v>Vintages</v>
      </c>
    </row>
    <row r="170" spans="1:25" hidden="1" x14ac:dyDescent="0.25">
      <c r="A170" s="14" t="s">
        <v>87</v>
      </c>
      <c r="B170">
        <v>143</v>
      </c>
      <c r="C170">
        <v>491050</v>
      </c>
      <c r="D170" t="s">
        <v>646</v>
      </c>
      <c r="E170" t="s">
        <v>647</v>
      </c>
      <c r="F170" t="s">
        <v>21</v>
      </c>
      <c r="G170" t="s">
        <v>22</v>
      </c>
      <c r="H170">
        <v>523781</v>
      </c>
      <c r="I170" t="s">
        <v>415</v>
      </c>
      <c r="J170">
        <v>16.95</v>
      </c>
      <c r="K170">
        <v>13</v>
      </c>
      <c r="L170">
        <v>26</v>
      </c>
      <c r="M170">
        <v>1.08</v>
      </c>
      <c r="N170">
        <v>2.17</v>
      </c>
      <c r="O170">
        <v>192.7</v>
      </c>
      <c r="P170">
        <v>385.4</v>
      </c>
      <c r="Q170" t="s">
        <v>83</v>
      </c>
      <c r="R170">
        <v>0</v>
      </c>
      <c r="S170">
        <v>0.01</v>
      </c>
      <c r="T170" t="s">
        <v>72</v>
      </c>
      <c r="U170">
        <v>3</v>
      </c>
      <c r="V170" s="53">
        <f>IF(COUNTIF(RLU!$C:$C,'P11'!$C170)&gt;0,VLOOKUP($C170,RLU!$C$2:$G$992,3,FALSE),0)</f>
        <v>0</v>
      </c>
      <c r="W170" s="53">
        <f>IF(COUNTIF(RLU!$C:$C,'P11'!$C170)&gt;0,VLOOKUP($C170,RLU!$C$2:$G$992,4,FALSE),0)</f>
        <v>0</v>
      </c>
      <c r="X170" s="53">
        <f>IF(COUNTIF(RLU!$C:$C,'P11'!$C170)&gt;0,VLOOKUP($C170,RLU!$C$2:$G$992,5,FALSE),0)</f>
        <v>0</v>
      </c>
      <c r="Y170" s="52" t="str">
        <f>VLOOKUP(H170,LU!C$4:D$24,2,FALSE)</f>
        <v>Wines</v>
      </c>
    </row>
    <row r="171" spans="1:25" x14ac:dyDescent="0.25">
      <c r="A171" s="14" t="s">
        <v>87</v>
      </c>
      <c r="B171">
        <v>143</v>
      </c>
      <c r="C171">
        <v>667337</v>
      </c>
      <c r="D171" t="s">
        <v>146</v>
      </c>
      <c r="E171" t="s">
        <v>67</v>
      </c>
      <c r="F171" t="s">
        <v>21</v>
      </c>
      <c r="G171" t="s">
        <v>22</v>
      </c>
      <c r="H171">
        <v>705020</v>
      </c>
      <c r="I171" t="s">
        <v>117</v>
      </c>
      <c r="J171">
        <v>29.95</v>
      </c>
      <c r="K171">
        <v>13</v>
      </c>
      <c r="M171">
        <v>1.08</v>
      </c>
      <c r="N171"/>
      <c r="O171">
        <v>342.26</v>
      </c>
      <c r="Q171" t="s">
        <v>29</v>
      </c>
      <c r="R171">
        <v>0</v>
      </c>
      <c r="T171" t="s">
        <v>29</v>
      </c>
      <c r="U171">
        <v>1</v>
      </c>
      <c r="V171" s="53" t="str">
        <f>IF(COUNTIF(RLU!$C:$C,'P11'!$C171)&gt;0,VLOOKUP($C171,RLU!$C$2:$G$992,3,FALSE),0)</f>
        <v>Gerard Bertrand</v>
      </c>
      <c r="W171" s="53" t="str">
        <f>IF(COUNTIF(RLU!$C:$C,'P11'!$C171)&gt;0,VLOOKUP($C171,RLU!$C$2:$G$992,4,FALSE),0)</f>
        <v>Languedoc</v>
      </c>
      <c r="X171" s="53" t="str">
        <f>IF(COUNTIF(RLU!$C:$C,'P11'!$C171)&gt;0,VLOOKUP($C171,RLU!$C$2:$G$992,5,FALSE),0)</f>
        <v>Languedoc</v>
      </c>
      <c r="Y171" s="52" t="str">
        <f>VLOOKUP(H171,LU!C$4:D$24,2,FALSE)</f>
        <v>Vintages</v>
      </c>
    </row>
    <row r="172" spans="1:25" x14ac:dyDescent="0.25">
      <c r="A172" s="14" t="s">
        <v>87</v>
      </c>
      <c r="B172">
        <v>144</v>
      </c>
      <c r="C172">
        <v>451906</v>
      </c>
      <c r="D172" t="s">
        <v>846</v>
      </c>
      <c r="E172" t="s">
        <v>67</v>
      </c>
      <c r="F172" t="s">
        <v>21</v>
      </c>
      <c r="G172" t="s">
        <v>22</v>
      </c>
      <c r="H172">
        <v>705020</v>
      </c>
      <c r="I172" t="s">
        <v>117</v>
      </c>
      <c r="J172">
        <v>22.95</v>
      </c>
      <c r="K172">
        <v>12</v>
      </c>
      <c r="L172">
        <v>19</v>
      </c>
      <c r="M172">
        <v>1</v>
      </c>
      <c r="N172">
        <v>1.58</v>
      </c>
      <c r="O172">
        <v>241.59</v>
      </c>
      <c r="P172">
        <v>382.52</v>
      </c>
      <c r="Q172" t="s">
        <v>96</v>
      </c>
      <c r="R172">
        <v>0</v>
      </c>
      <c r="S172">
        <v>0.01</v>
      </c>
      <c r="T172" t="s">
        <v>72</v>
      </c>
      <c r="U172">
        <v>2</v>
      </c>
      <c r="V172" s="53" t="str">
        <f>IF(COUNTIF(RLU!$C:$C,'P11'!$C172)&gt;0,VLOOKUP($C172,RLU!$C$2:$G$992,3,FALSE),0)</f>
        <v>Maison Saint Aix</v>
      </c>
      <c r="W172" s="53" t="str">
        <f>IF(COUNTIF(RLU!$C:$C,'P11'!$C172)&gt;0,VLOOKUP($C172,RLU!$C$2:$G$992,4,FALSE),0)</f>
        <v>Provence</v>
      </c>
      <c r="X172" s="53" t="str">
        <f>IF(COUNTIF(RLU!$C:$C,'P11'!$C172)&gt;0,VLOOKUP($C172,RLU!$C$2:$G$992,5,FALSE),0)</f>
        <v>Aix En Provence</v>
      </c>
      <c r="Y172" s="52" t="str">
        <f>VLOOKUP(H172,LU!C$4:D$24,2,FALSE)</f>
        <v>Vintages</v>
      </c>
    </row>
    <row r="173" spans="1:25" hidden="1" x14ac:dyDescent="0.25">
      <c r="A173" s="14" t="s">
        <v>87</v>
      </c>
      <c r="B173">
        <v>145</v>
      </c>
      <c r="C173">
        <v>557611</v>
      </c>
      <c r="D173" t="s">
        <v>572</v>
      </c>
      <c r="E173" t="s">
        <v>412</v>
      </c>
      <c r="F173" t="s">
        <v>21</v>
      </c>
      <c r="G173" t="s">
        <v>22</v>
      </c>
      <c r="H173">
        <v>706020</v>
      </c>
      <c r="I173" t="s">
        <v>497</v>
      </c>
      <c r="J173">
        <v>27.95</v>
      </c>
      <c r="K173">
        <v>11</v>
      </c>
      <c r="L173">
        <v>265</v>
      </c>
      <c r="M173">
        <v>0.92</v>
      </c>
      <c r="N173">
        <v>22.08</v>
      </c>
      <c r="O173">
        <v>270.13</v>
      </c>
      <c r="P173">
        <v>6507.74</v>
      </c>
      <c r="Q173" t="s">
        <v>65</v>
      </c>
      <c r="R173">
        <v>0</v>
      </c>
      <c r="S173">
        <v>0.1</v>
      </c>
      <c r="T173" t="s">
        <v>72</v>
      </c>
      <c r="U173">
        <v>3</v>
      </c>
      <c r="V173" s="53">
        <f>IF(COUNTIF(RLU!$C:$C,'P11'!$C173)&gt;0,VLOOKUP($C173,RLU!$C$2:$G$992,3,FALSE),0)</f>
        <v>0</v>
      </c>
      <c r="W173" s="53">
        <f>IF(COUNTIF(RLU!$C:$C,'P11'!$C173)&gt;0,VLOOKUP($C173,RLU!$C$2:$G$992,4,FALSE),0)</f>
        <v>0</v>
      </c>
      <c r="X173" s="53">
        <f>IF(COUNTIF(RLU!$C:$C,'P11'!$C173)&gt;0,VLOOKUP($C173,RLU!$C$2:$G$992,5,FALSE),0)</f>
        <v>0</v>
      </c>
      <c r="Y173" s="52" t="str">
        <f>VLOOKUP(H173,LU!C$4:D$24,2,FALSE)</f>
        <v>Vintages</v>
      </c>
    </row>
    <row r="174" spans="1:25" x14ac:dyDescent="0.25">
      <c r="A174" s="14" t="s">
        <v>87</v>
      </c>
      <c r="B174">
        <v>146</v>
      </c>
      <c r="C174">
        <v>13006</v>
      </c>
      <c r="D174" t="s">
        <v>744</v>
      </c>
      <c r="E174" t="s">
        <v>51</v>
      </c>
      <c r="F174" t="s">
        <v>21</v>
      </c>
      <c r="G174" t="s">
        <v>22</v>
      </c>
      <c r="H174">
        <v>705020</v>
      </c>
      <c r="I174" t="s">
        <v>117</v>
      </c>
      <c r="J174">
        <v>26</v>
      </c>
      <c r="K174">
        <v>10</v>
      </c>
      <c r="M174">
        <v>0.83</v>
      </c>
      <c r="N174"/>
      <c r="O174">
        <v>228.32</v>
      </c>
      <c r="Q174" t="s">
        <v>29</v>
      </c>
      <c r="R174">
        <v>0</v>
      </c>
      <c r="T174" t="s">
        <v>29</v>
      </c>
      <c r="U174">
        <v>1</v>
      </c>
      <c r="V174" s="53" t="str">
        <f>IF(COUNTIF(RLU!$C:$C,'P11'!$C174)&gt;0,VLOOKUP($C174,RLU!$C$2:$G$992,3,FALSE),0)</f>
        <v>Other</v>
      </c>
      <c r="W174" s="53" t="str">
        <f>IF(COUNTIF(RLU!$C:$C,'P11'!$C174)&gt;0,VLOOKUP($C174,RLU!$C$2:$G$992,4,FALSE),0)</f>
        <v>Provence</v>
      </c>
      <c r="X174" s="53" t="str">
        <f>IF(COUNTIF(RLU!$C:$C,'P11'!$C174)&gt;0,VLOOKUP($C174,RLU!$C$2:$G$992,5,FALSE),0)</f>
        <v>Provence</v>
      </c>
      <c r="Y174" s="52" t="str">
        <f>VLOOKUP(H174,LU!C$4:D$24,2,FALSE)</f>
        <v>Vintages</v>
      </c>
    </row>
    <row r="175" spans="1:25" hidden="1" x14ac:dyDescent="0.25">
      <c r="A175" s="14" t="s">
        <v>87</v>
      </c>
      <c r="B175">
        <v>146</v>
      </c>
      <c r="C175">
        <v>63982</v>
      </c>
      <c r="D175" t="s">
        <v>606</v>
      </c>
      <c r="E175" t="s">
        <v>607</v>
      </c>
      <c r="F175" t="s">
        <v>21</v>
      </c>
      <c r="G175" t="s">
        <v>22</v>
      </c>
      <c r="H175">
        <v>523781</v>
      </c>
      <c r="I175" t="s">
        <v>415</v>
      </c>
      <c r="J175">
        <v>18.95</v>
      </c>
      <c r="K175">
        <v>10</v>
      </c>
      <c r="L175">
        <v>30</v>
      </c>
      <c r="M175">
        <v>0.83</v>
      </c>
      <c r="N175">
        <v>2.5</v>
      </c>
      <c r="O175">
        <v>165.93</v>
      </c>
      <c r="P175">
        <v>497.79</v>
      </c>
      <c r="Q175" t="s">
        <v>634</v>
      </c>
      <c r="R175">
        <v>0</v>
      </c>
      <c r="S175">
        <v>0.01</v>
      </c>
      <c r="T175" t="s">
        <v>72</v>
      </c>
      <c r="U175">
        <v>3</v>
      </c>
      <c r="V175" s="53">
        <f>IF(COUNTIF(RLU!$C:$C,'P11'!$C175)&gt;0,VLOOKUP($C175,RLU!$C$2:$G$992,3,FALSE),0)</f>
        <v>0</v>
      </c>
      <c r="W175" s="53">
        <f>IF(COUNTIF(RLU!$C:$C,'P11'!$C175)&gt;0,VLOOKUP($C175,RLU!$C$2:$G$992,4,FALSE),0)</f>
        <v>0</v>
      </c>
      <c r="X175" s="53">
        <f>IF(COUNTIF(RLU!$C:$C,'P11'!$C175)&gt;0,VLOOKUP($C175,RLU!$C$2:$G$992,5,FALSE),0)</f>
        <v>0</v>
      </c>
      <c r="Y175" s="52" t="str">
        <f>VLOOKUP(H175,LU!C$4:D$24,2,FALSE)</f>
        <v>Wines</v>
      </c>
    </row>
    <row r="176" spans="1:25" hidden="1" x14ac:dyDescent="0.25">
      <c r="A176" s="14" t="s">
        <v>87</v>
      </c>
      <c r="B176">
        <v>146</v>
      </c>
      <c r="C176">
        <v>177840</v>
      </c>
      <c r="D176" t="s">
        <v>593</v>
      </c>
      <c r="E176" t="s">
        <v>594</v>
      </c>
      <c r="F176" t="s">
        <v>21</v>
      </c>
      <c r="G176" t="s">
        <v>22</v>
      </c>
      <c r="H176">
        <v>523781</v>
      </c>
      <c r="I176" t="s">
        <v>415</v>
      </c>
      <c r="J176">
        <v>14.95</v>
      </c>
      <c r="K176">
        <v>10</v>
      </c>
      <c r="L176">
        <v>48</v>
      </c>
      <c r="M176">
        <v>0.83</v>
      </c>
      <c r="N176">
        <v>4</v>
      </c>
      <c r="O176">
        <v>130.53</v>
      </c>
      <c r="P176">
        <v>626.54999999999995</v>
      </c>
      <c r="Q176" t="s">
        <v>75</v>
      </c>
      <c r="R176">
        <v>0</v>
      </c>
      <c r="S176">
        <v>0.02</v>
      </c>
      <c r="T176" t="s">
        <v>72</v>
      </c>
      <c r="U176">
        <v>2</v>
      </c>
      <c r="V176" s="53">
        <f>IF(COUNTIF(RLU!$C:$C,'P11'!$C176)&gt;0,VLOOKUP($C176,RLU!$C$2:$G$992,3,FALSE),0)</f>
        <v>0</v>
      </c>
      <c r="W176" s="53">
        <f>IF(COUNTIF(RLU!$C:$C,'P11'!$C176)&gt;0,VLOOKUP($C176,RLU!$C$2:$G$992,4,FALSE),0)</f>
        <v>0</v>
      </c>
      <c r="X176" s="53">
        <f>IF(COUNTIF(RLU!$C:$C,'P11'!$C176)&gt;0,VLOOKUP($C176,RLU!$C$2:$G$992,5,FALSE),0)</f>
        <v>0</v>
      </c>
      <c r="Y176" s="52" t="str">
        <f>VLOOKUP(H176,LU!C$4:D$24,2,FALSE)</f>
        <v>Wines</v>
      </c>
    </row>
    <row r="177" spans="1:25" x14ac:dyDescent="0.25">
      <c r="A177" s="14" t="s">
        <v>87</v>
      </c>
      <c r="B177">
        <v>147</v>
      </c>
      <c r="C177">
        <v>10557</v>
      </c>
      <c r="D177" t="s">
        <v>138</v>
      </c>
      <c r="E177" t="s">
        <v>51</v>
      </c>
      <c r="F177" t="s">
        <v>21</v>
      </c>
      <c r="G177" t="s">
        <v>22</v>
      </c>
      <c r="H177">
        <v>705020</v>
      </c>
      <c r="I177" t="s">
        <v>117</v>
      </c>
      <c r="J177">
        <v>26.95</v>
      </c>
      <c r="K177">
        <v>8</v>
      </c>
      <c r="M177">
        <v>0.67</v>
      </c>
      <c r="N177"/>
      <c r="O177">
        <v>189.38</v>
      </c>
      <c r="Q177" t="s">
        <v>29</v>
      </c>
      <c r="R177">
        <v>0</v>
      </c>
      <c r="T177" t="s">
        <v>29</v>
      </c>
      <c r="U177">
        <v>3</v>
      </c>
      <c r="V177" s="53" t="str">
        <f>IF(COUNTIF(RLU!$C:$C,'P11'!$C177)&gt;0,VLOOKUP($C177,RLU!$C$2:$G$992,3,FALSE),0)</f>
        <v>Other</v>
      </c>
      <c r="W177" s="53" t="str">
        <f>IF(COUNTIF(RLU!$C:$C,'P11'!$C177)&gt;0,VLOOKUP($C177,RLU!$C$2:$G$992,4,FALSE),0)</f>
        <v>Provence</v>
      </c>
      <c r="X177" s="53" t="str">
        <f>IF(COUNTIF(RLU!$C:$C,'P11'!$C177)&gt;0,VLOOKUP($C177,RLU!$C$2:$G$992,5,FALSE),0)</f>
        <v>Provence</v>
      </c>
      <c r="Y177" s="52" t="str">
        <f>VLOOKUP(H177,LU!C$4:D$24,2,FALSE)</f>
        <v>Vintages</v>
      </c>
    </row>
    <row r="178" spans="1:25" hidden="1" x14ac:dyDescent="0.25">
      <c r="A178" s="14" t="s">
        <v>87</v>
      </c>
      <c r="B178">
        <v>147</v>
      </c>
      <c r="C178">
        <v>336461</v>
      </c>
      <c r="D178" t="s">
        <v>661</v>
      </c>
      <c r="E178" t="s">
        <v>412</v>
      </c>
      <c r="F178" t="s">
        <v>21</v>
      </c>
      <c r="G178" t="s">
        <v>22</v>
      </c>
      <c r="H178">
        <v>523781</v>
      </c>
      <c r="I178" t="s">
        <v>415</v>
      </c>
      <c r="J178">
        <v>12.25</v>
      </c>
      <c r="K178">
        <v>8</v>
      </c>
      <c r="L178">
        <v>3</v>
      </c>
      <c r="M178">
        <v>0.67</v>
      </c>
      <c r="N178">
        <v>0.25</v>
      </c>
      <c r="O178">
        <v>85.31</v>
      </c>
      <c r="P178">
        <v>31.99</v>
      </c>
      <c r="Q178" t="s">
        <v>736</v>
      </c>
      <c r="R178">
        <v>0</v>
      </c>
      <c r="S178">
        <v>0</v>
      </c>
      <c r="T178" t="s">
        <v>29</v>
      </c>
      <c r="U178">
        <v>4</v>
      </c>
      <c r="V178" s="53">
        <f>IF(COUNTIF(RLU!$C:$C,'P11'!$C178)&gt;0,VLOOKUP($C178,RLU!$C$2:$G$992,3,FALSE),0)</f>
        <v>0</v>
      </c>
      <c r="W178" s="53">
        <f>IF(COUNTIF(RLU!$C:$C,'P11'!$C178)&gt;0,VLOOKUP($C178,RLU!$C$2:$G$992,4,FALSE),0)</f>
        <v>0</v>
      </c>
      <c r="X178" s="53">
        <f>IF(COUNTIF(RLU!$C:$C,'P11'!$C178)&gt;0,VLOOKUP($C178,RLU!$C$2:$G$992,5,FALSE),0)</f>
        <v>0</v>
      </c>
      <c r="Y178" s="52" t="str">
        <f>VLOOKUP(H178,LU!C$4:D$24,2,FALSE)</f>
        <v>Wines</v>
      </c>
    </row>
    <row r="179" spans="1:25" hidden="1" x14ac:dyDescent="0.25">
      <c r="A179" s="14" t="s">
        <v>87</v>
      </c>
      <c r="B179">
        <v>147</v>
      </c>
      <c r="C179">
        <v>414227</v>
      </c>
      <c r="D179" t="s">
        <v>641</v>
      </c>
      <c r="E179" t="s">
        <v>400</v>
      </c>
      <c r="F179" t="s">
        <v>21</v>
      </c>
      <c r="G179" t="s">
        <v>22</v>
      </c>
      <c r="H179">
        <v>523781</v>
      </c>
      <c r="I179" t="s">
        <v>415</v>
      </c>
      <c r="J179">
        <v>29.95</v>
      </c>
      <c r="K179">
        <v>8</v>
      </c>
      <c r="L179">
        <v>105</v>
      </c>
      <c r="M179">
        <v>0.67</v>
      </c>
      <c r="N179">
        <v>8.75</v>
      </c>
      <c r="O179">
        <v>210.62</v>
      </c>
      <c r="P179">
        <v>2764.38</v>
      </c>
      <c r="Q179" t="s">
        <v>765</v>
      </c>
      <c r="R179">
        <v>0</v>
      </c>
      <c r="S179">
        <v>0.04</v>
      </c>
      <c r="T179" t="s">
        <v>72</v>
      </c>
      <c r="U179">
        <v>2</v>
      </c>
      <c r="V179" s="53">
        <f>IF(COUNTIF(RLU!$C:$C,'P11'!$C179)&gt;0,VLOOKUP($C179,RLU!$C$2:$G$992,3,FALSE),0)</f>
        <v>0</v>
      </c>
      <c r="W179" s="53">
        <f>IF(COUNTIF(RLU!$C:$C,'P11'!$C179)&gt;0,VLOOKUP($C179,RLU!$C$2:$G$992,4,FALSE),0)</f>
        <v>0</v>
      </c>
      <c r="X179" s="53">
        <f>IF(COUNTIF(RLU!$C:$C,'P11'!$C179)&gt;0,VLOOKUP($C179,RLU!$C$2:$G$992,5,FALSE),0)</f>
        <v>0</v>
      </c>
      <c r="Y179" s="52" t="str">
        <f>VLOOKUP(H179,LU!C$4:D$24,2,FALSE)</f>
        <v>Wines</v>
      </c>
    </row>
    <row r="180" spans="1:25" x14ac:dyDescent="0.25">
      <c r="A180" s="14" t="s">
        <v>87</v>
      </c>
      <c r="B180">
        <v>147</v>
      </c>
      <c r="C180">
        <v>490870</v>
      </c>
      <c r="D180" t="s">
        <v>164</v>
      </c>
      <c r="E180" t="s">
        <v>33</v>
      </c>
      <c r="F180" t="s">
        <v>21</v>
      </c>
      <c r="G180" t="s">
        <v>24</v>
      </c>
      <c r="H180">
        <v>705020</v>
      </c>
      <c r="I180" t="s">
        <v>117</v>
      </c>
      <c r="J180">
        <v>48.95</v>
      </c>
      <c r="K180">
        <v>4</v>
      </c>
      <c r="M180">
        <v>0.67</v>
      </c>
      <c r="N180"/>
      <c r="O180">
        <v>172.57</v>
      </c>
      <c r="Q180" t="s">
        <v>29</v>
      </c>
      <c r="R180">
        <v>0</v>
      </c>
      <c r="T180" t="s">
        <v>29</v>
      </c>
      <c r="U180">
        <v>1</v>
      </c>
      <c r="V180" s="53" t="str">
        <f>IF(COUNTIF(RLU!$C:$C,'P11'!$C180)&gt;0,VLOOKUP($C180,RLU!$C$2:$G$992,3,FALSE),0)</f>
        <v>Perrin</v>
      </c>
      <c r="W180" s="53" t="str">
        <f>IF(COUNTIF(RLU!$C:$C,'P11'!$C180)&gt;0,VLOOKUP($C180,RLU!$C$2:$G$992,4,FALSE),0)</f>
        <v>Provence</v>
      </c>
      <c r="X180" s="53" t="str">
        <f>IF(COUNTIF(RLU!$C:$C,'P11'!$C180)&gt;0,VLOOKUP($C180,RLU!$C$2:$G$992,5,FALSE),0)</f>
        <v>Cotes De Provence</v>
      </c>
      <c r="Y180" s="52" t="str">
        <f>VLOOKUP(H180,LU!C$4:D$24,2,FALSE)</f>
        <v>Vintages</v>
      </c>
    </row>
    <row r="181" spans="1:25" hidden="1" x14ac:dyDescent="0.25">
      <c r="A181" s="14" t="s">
        <v>87</v>
      </c>
      <c r="B181">
        <v>147</v>
      </c>
      <c r="C181">
        <v>668459</v>
      </c>
      <c r="D181" t="s">
        <v>608</v>
      </c>
      <c r="E181" t="s">
        <v>609</v>
      </c>
      <c r="F181" t="s">
        <v>21</v>
      </c>
      <c r="G181" t="s">
        <v>22</v>
      </c>
      <c r="H181">
        <v>706030</v>
      </c>
      <c r="I181" t="s">
        <v>438</v>
      </c>
      <c r="J181">
        <v>16.95</v>
      </c>
      <c r="K181">
        <v>8</v>
      </c>
      <c r="M181">
        <v>0.67</v>
      </c>
      <c r="N181"/>
      <c r="O181">
        <v>118.58</v>
      </c>
      <c r="Q181" t="s">
        <v>29</v>
      </c>
      <c r="R181">
        <v>0</v>
      </c>
      <c r="T181" t="s">
        <v>29</v>
      </c>
      <c r="U181">
        <v>1</v>
      </c>
      <c r="V181" s="53">
        <f>IF(COUNTIF(RLU!$C:$C,'P11'!$C181)&gt;0,VLOOKUP($C181,RLU!$C$2:$G$992,3,FALSE),0)</f>
        <v>0</v>
      </c>
      <c r="W181" s="53">
        <f>IF(COUNTIF(RLU!$C:$C,'P11'!$C181)&gt;0,VLOOKUP($C181,RLU!$C$2:$G$992,4,FALSE),0)</f>
        <v>0</v>
      </c>
      <c r="X181" s="53">
        <f>IF(COUNTIF(RLU!$C:$C,'P11'!$C181)&gt;0,VLOOKUP($C181,RLU!$C$2:$G$992,5,FALSE),0)</f>
        <v>0</v>
      </c>
      <c r="Y181" s="52" t="str">
        <f>VLOOKUP(H181,LU!C$4:D$24,2,FALSE)</f>
        <v>Vintages</v>
      </c>
    </row>
    <row r="182" spans="1:25" hidden="1" x14ac:dyDescent="0.25">
      <c r="A182" s="14" t="s">
        <v>87</v>
      </c>
      <c r="B182">
        <v>148</v>
      </c>
      <c r="C182">
        <v>493155</v>
      </c>
      <c r="D182" t="s">
        <v>583</v>
      </c>
      <c r="E182" t="s">
        <v>584</v>
      </c>
      <c r="F182" t="s">
        <v>21</v>
      </c>
      <c r="G182" t="s">
        <v>22</v>
      </c>
      <c r="H182">
        <v>706020</v>
      </c>
      <c r="I182" t="s">
        <v>497</v>
      </c>
      <c r="J182">
        <v>24.95</v>
      </c>
      <c r="K182">
        <v>7</v>
      </c>
      <c r="L182">
        <v>28</v>
      </c>
      <c r="M182">
        <v>0.57999999999999996</v>
      </c>
      <c r="N182">
        <v>2.33</v>
      </c>
      <c r="O182">
        <v>153.32</v>
      </c>
      <c r="P182">
        <v>613.27</v>
      </c>
      <c r="Q182" t="s">
        <v>97</v>
      </c>
      <c r="R182">
        <v>0</v>
      </c>
      <c r="S182">
        <v>0.01</v>
      </c>
      <c r="T182" t="s">
        <v>72</v>
      </c>
      <c r="U182">
        <v>2</v>
      </c>
      <c r="V182" s="53">
        <f>IF(COUNTIF(RLU!$C:$C,'P11'!$C182)&gt;0,VLOOKUP($C182,RLU!$C$2:$G$992,3,FALSE),0)</f>
        <v>0</v>
      </c>
      <c r="W182" s="53">
        <f>IF(COUNTIF(RLU!$C:$C,'P11'!$C182)&gt;0,VLOOKUP($C182,RLU!$C$2:$G$992,4,FALSE),0)</f>
        <v>0</v>
      </c>
      <c r="X182" s="53">
        <f>IF(COUNTIF(RLU!$C:$C,'P11'!$C182)&gt;0,VLOOKUP($C182,RLU!$C$2:$G$992,5,FALSE),0)</f>
        <v>0</v>
      </c>
      <c r="Y182" s="52" t="str">
        <f>VLOOKUP(H182,LU!C$4:D$24,2,FALSE)</f>
        <v>Vintages</v>
      </c>
    </row>
    <row r="183" spans="1:25" x14ac:dyDescent="0.25">
      <c r="A183" s="14" t="s">
        <v>87</v>
      </c>
      <c r="B183">
        <v>149</v>
      </c>
      <c r="C183">
        <v>10481</v>
      </c>
      <c r="D183" t="s">
        <v>158</v>
      </c>
      <c r="E183" t="s">
        <v>42</v>
      </c>
      <c r="F183" t="s">
        <v>21</v>
      </c>
      <c r="G183" t="s">
        <v>24</v>
      </c>
      <c r="H183">
        <v>705020</v>
      </c>
      <c r="I183" t="s">
        <v>117</v>
      </c>
      <c r="J183">
        <v>64.95</v>
      </c>
      <c r="K183">
        <v>3</v>
      </c>
      <c r="M183">
        <v>0.5</v>
      </c>
      <c r="N183"/>
      <c r="O183">
        <v>171.9</v>
      </c>
      <c r="Q183" t="s">
        <v>29</v>
      </c>
      <c r="R183">
        <v>0</v>
      </c>
      <c r="T183" t="s">
        <v>29</v>
      </c>
      <c r="U183">
        <v>1</v>
      </c>
      <c r="V183" s="53" t="str">
        <f>IF(COUNTIF(RLU!$C:$C,'P11'!$C183)&gt;0,VLOOKUP($C183,RLU!$C$2:$G$992,3,FALSE),0)</f>
        <v>Roederer</v>
      </c>
      <c r="W183" s="53" t="str">
        <f>IF(COUNTIF(RLU!$C:$C,'P11'!$C183)&gt;0,VLOOKUP($C183,RLU!$C$2:$G$992,4,FALSE),0)</f>
        <v>Provence</v>
      </c>
      <c r="X183" s="53" t="str">
        <f>IF(COUNTIF(RLU!$C:$C,'P11'!$C183)&gt;0,VLOOKUP($C183,RLU!$C$2:$G$992,5,FALSE),0)</f>
        <v>Provence</v>
      </c>
      <c r="Y183" s="52" t="str">
        <f>VLOOKUP(H183,LU!C$4:D$24,2,FALSE)</f>
        <v>Vintages</v>
      </c>
    </row>
    <row r="184" spans="1:25" hidden="1" x14ac:dyDescent="0.25">
      <c r="A184" s="14" t="s">
        <v>87</v>
      </c>
      <c r="B184">
        <v>149</v>
      </c>
      <c r="C184">
        <v>168237</v>
      </c>
      <c r="D184" t="s">
        <v>557</v>
      </c>
      <c r="E184" t="s">
        <v>558</v>
      </c>
      <c r="F184" t="s">
        <v>21</v>
      </c>
      <c r="G184" t="s">
        <v>22</v>
      </c>
      <c r="H184">
        <v>705050</v>
      </c>
      <c r="I184" t="s">
        <v>559</v>
      </c>
      <c r="J184">
        <v>14.95</v>
      </c>
      <c r="K184">
        <v>6</v>
      </c>
      <c r="L184">
        <v>267</v>
      </c>
      <c r="M184">
        <v>0.5</v>
      </c>
      <c r="N184">
        <v>22.25</v>
      </c>
      <c r="O184">
        <v>78.319999999999993</v>
      </c>
      <c r="P184">
        <v>3485.18</v>
      </c>
      <c r="Q184" t="s">
        <v>80</v>
      </c>
      <c r="R184">
        <v>0</v>
      </c>
      <c r="S184">
        <v>0.1</v>
      </c>
      <c r="T184" t="s">
        <v>72</v>
      </c>
      <c r="U184">
        <v>2</v>
      </c>
      <c r="V184" s="53">
        <f>IF(COUNTIF(RLU!$C:$C,'P11'!$C184)&gt;0,VLOOKUP($C184,RLU!$C$2:$G$992,3,FALSE),0)</f>
        <v>0</v>
      </c>
      <c r="W184" s="53">
        <f>IF(COUNTIF(RLU!$C:$C,'P11'!$C184)&gt;0,VLOOKUP($C184,RLU!$C$2:$G$992,4,FALSE),0)</f>
        <v>0</v>
      </c>
      <c r="X184" s="53">
        <f>IF(COUNTIF(RLU!$C:$C,'P11'!$C184)&gt;0,VLOOKUP($C184,RLU!$C$2:$G$992,5,FALSE),0)</f>
        <v>0</v>
      </c>
      <c r="Y184" s="52" t="str">
        <f>VLOOKUP(H184,LU!C$4:D$24,2,FALSE)</f>
        <v>Vintages</v>
      </c>
    </row>
    <row r="185" spans="1:25" hidden="1" x14ac:dyDescent="0.25">
      <c r="A185" s="14" t="s">
        <v>87</v>
      </c>
      <c r="B185">
        <v>150</v>
      </c>
      <c r="C185">
        <v>10839</v>
      </c>
      <c r="D185" t="s">
        <v>636</v>
      </c>
      <c r="E185" t="s">
        <v>637</v>
      </c>
      <c r="F185" t="s">
        <v>21</v>
      </c>
      <c r="G185" t="s">
        <v>638</v>
      </c>
      <c r="H185">
        <v>706020</v>
      </c>
      <c r="I185" t="s">
        <v>497</v>
      </c>
      <c r="J185">
        <v>9.9499999999999993</v>
      </c>
      <c r="K185">
        <v>23</v>
      </c>
      <c r="M185">
        <v>0.48</v>
      </c>
      <c r="N185"/>
      <c r="O185">
        <v>200.49</v>
      </c>
      <c r="Q185" t="s">
        <v>29</v>
      </c>
      <c r="R185">
        <v>0</v>
      </c>
      <c r="T185" t="s">
        <v>29</v>
      </c>
      <c r="U185">
        <v>3</v>
      </c>
      <c r="V185" s="53">
        <f>IF(COUNTIF(RLU!$C:$C,'P11'!$C185)&gt;0,VLOOKUP($C185,RLU!$C$2:$G$992,3,FALSE),0)</f>
        <v>0</v>
      </c>
      <c r="W185" s="53">
        <f>IF(COUNTIF(RLU!$C:$C,'P11'!$C185)&gt;0,VLOOKUP($C185,RLU!$C$2:$G$992,4,FALSE),0)</f>
        <v>0</v>
      </c>
      <c r="X185" s="53">
        <f>IF(COUNTIF(RLU!$C:$C,'P11'!$C185)&gt;0,VLOOKUP($C185,RLU!$C$2:$G$992,5,FALSE),0)</f>
        <v>0</v>
      </c>
      <c r="Y185" s="52" t="str">
        <f>VLOOKUP(H185,LU!C$4:D$24,2,FALSE)</f>
        <v>Vintages</v>
      </c>
    </row>
    <row r="186" spans="1:25" x14ac:dyDescent="0.25">
      <c r="A186" s="14" t="s">
        <v>87</v>
      </c>
      <c r="B186">
        <v>151</v>
      </c>
      <c r="C186">
        <v>450825</v>
      </c>
      <c r="D186" t="s">
        <v>739</v>
      </c>
      <c r="E186" t="s">
        <v>20</v>
      </c>
      <c r="F186" t="s">
        <v>21</v>
      </c>
      <c r="G186" t="s">
        <v>22</v>
      </c>
      <c r="H186">
        <v>705020</v>
      </c>
      <c r="I186" t="s">
        <v>117</v>
      </c>
      <c r="J186">
        <v>17.95</v>
      </c>
      <c r="K186">
        <v>5</v>
      </c>
      <c r="L186">
        <v>747</v>
      </c>
      <c r="M186">
        <v>0.42</v>
      </c>
      <c r="N186">
        <v>62.25</v>
      </c>
      <c r="O186">
        <v>78.540000000000006</v>
      </c>
      <c r="P186">
        <v>11733.85</v>
      </c>
      <c r="Q186" t="s">
        <v>82</v>
      </c>
      <c r="R186">
        <v>0</v>
      </c>
      <c r="S186">
        <v>0.28999999999999998</v>
      </c>
      <c r="T186" t="s">
        <v>72</v>
      </c>
      <c r="U186">
        <v>2</v>
      </c>
      <c r="V186" s="53" t="str">
        <f>IF(COUNTIF(RLU!$C:$C,'P11'!$C186)&gt;0,VLOOKUP($C186,RLU!$C$2:$G$992,3,FALSE),0)</f>
        <v>Henri Gaillard</v>
      </c>
      <c r="W186" s="53" t="str">
        <f>IF(COUNTIF(RLU!$C:$C,'P11'!$C186)&gt;0,VLOOKUP($C186,RLU!$C$2:$G$992,4,FALSE),0)</f>
        <v>Provence</v>
      </c>
      <c r="X186" s="53" t="str">
        <f>IF(COUNTIF(RLU!$C:$C,'P11'!$C186)&gt;0,VLOOKUP($C186,RLU!$C$2:$G$992,5,FALSE),0)</f>
        <v>Cotes De Provence</v>
      </c>
      <c r="Y186" s="52" t="str">
        <f>VLOOKUP(H186,LU!C$4:D$24,2,FALSE)</f>
        <v>Vintages</v>
      </c>
    </row>
    <row r="187" spans="1:25" hidden="1" x14ac:dyDescent="0.25">
      <c r="A187" s="14" t="s">
        <v>87</v>
      </c>
      <c r="B187">
        <v>151</v>
      </c>
      <c r="C187">
        <v>451385</v>
      </c>
      <c r="D187" t="s">
        <v>769</v>
      </c>
      <c r="E187" t="s">
        <v>568</v>
      </c>
      <c r="F187" t="s">
        <v>21</v>
      </c>
      <c r="G187" t="s">
        <v>22</v>
      </c>
      <c r="H187">
        <v>705030</v>
      </c>
      <c r="I187" t="s">
        <v>523</v>
      </c>
      <c r="J187">
        <v>13.95</v>
      </c>
      <c r="K187">
        <v>5</v>
      </c>
      <c r="L187">
        <v>1</v>
      </c>
      <c r="M187">
        <v>0.42</v>
      </c>
      <c r="N187">
        <v>0.08</v>
      </c>
      <c r="O187">
        <v>60.84</v>
      </c>
      <c r="P187">
        <v>12.17</v>
      </c>
      <c r="Q187" t="s">
        <v>181</v>
      </c>
      <c r="R187">
        <v>0</v>
      </c>
      <c r="S187">
        <v>0</v>
      </c>
      <c r="T187" t="s">
        <v>29</v>
      </c>
      <c r="U187">
        <v>1</v>
      </c>
      <c r="V187" s="53">
        <f>IF(COUNTIF(RLU!$C:$C,'P11'!$C187)&gt;0,VLOOKUP($C187,RLU!$C$2:$G$992,3,FALSE),0)</f>
        <v>0</v>
      </c>
      <c r="W187" s="53">
        <f>IF(COUNTIF(RLU!$C:$C,'P11'!$C187)&gt;0,VLOOKUP($C187,RLU!$C$2:$G$992,4,FALSE),0)</f>
        <v>0</v>
      </c>
      <c r="X187" s="53">
        <f>IF(COUNTIF(RLU!$C:$C,'P11'!$C187)&gt;0,VLOOKUP($C187,RLU!$C$2:$G$992,5,FALSE),0)</f>
        <v>0</v>
      </c>
      <c r="Y187" s="52" t="str">
        <f>VLOOKUP(H187,LU!C$4:D$24,2,FALSE)</f>
        <v>Vintages</v>
      </c>
    </row>
    <row r="188" spans="1:25" x14ac:dyDescent="0.25">
      <c r="A188" s="14" t="s">
        <v>87</v>
      </c>
      <c r="B188">
        <v>152</v>
      </c>
      <c r="C188">
        <v>450809</v>
      </c>
      <c r="D188" t="s">
        <v>151</v>
      </c>
      <c r="E188" t="s">
        <v>64</v>
      </c>
      <c r="F188" t="s">
        <v>21</v>
      </c>
      <c r="G188" t="s">
        <v>22</v>
      </c>
      <c r="H188">
        <v>705020</v>
      </c>
      <c r="I188" t="s">
        <v>117</v>
      </c>
      <c r="J188">
        <v>15.95</v>
      </c>
      <c r="K188">
        <v>4</v>
      </c>
      <c r="L188">
        <v>156</v>
      </c>
      <c r="M188">
        <v>0.33</v>
      </c>
      <c r="N188">
        <v>13</v>
      </c>
      <c r="O188">
        <v>55.75</v>
      </c>
      <c r="P188">
        <v>2174.34</v>
      </c>
      <c r="Q188" t="s">
        <v>66</v>
      </c>
      <c r="R188">
        <v>0</v>
      </c>
      <c r="S188">
        <v>0.06</v>
      </c>
      <c r="T188" t="s">
        <v>72</v>
      </c>
      <c r="U188">
        <v>1</v>
      </c>
      <c r="V188" s="53" t="str">
        <f>IF(COUNTIF(RLU!$C:$C,'P11'!$C188)&gt;0,VLOOKUP($C188,RLU!$C$2:$G$992,3,FALSE),0)</f>
        <v>Jim Cazes</v>
      </c>
      <c r="W188" s="53" t="str">
        <f>IF(COUNTIF(RLU!$C:$C,'P11'!$C188)&gt;0,VLOOKUP($C188,RLU!$C$2:$G$992,4,FALSE),0)</f>
        <v>Midi</v>
      </c>
      <c r="X188" s="53" t="str">
        <f>IF(COUNTIF(RLU!$C:$C,'P11'!$C188)&gt;0,VLOOKUP($C188,RLU!$C$2:$G$992,5,FALSE),0)</f>
        <v>Midi</v>
      </c>
      <c r="Y188" s="52" t="str">
        <f>VLOOKUP(H188,LU!C$4:D$24,2,FALSE)</f>
        <v>Vintages</v>
      </c>
    </row>
    <row r="189" spans="1:25" x14ac:dyDescent="0.25">
      <c r="A189" s="14" t="s">
        <v>87</v>
      </c>
      <c r="B189">
        <v>152</v>
      </c>
      <c r="C189">
        <v>490888</v>
      </c>
      <c r="D189" t="s">
        <v>165</v>
      </c>
      <c r="E189" t="s">
        <v>42</v>
      </c>
      <c r="F189" t="s">
        <v>21</v>
      </c>
      <c r="G189" t="s">
        <v>24</v>
      </c>
      <c r="H189">
        <v>705020</v>
      </c>
      <c r="I189" t="s">
        <v>117</v>
      </c>
      <c r="J189">
        <v>112.95</v>
      </c>
      <c r="K189">
        <v>2</v>
      </c>
      <c r="M189">
        <v>0.33</v>
      </c>
      <c r="N189"/>
      <c r="O189">
        <v>199.56</v>
      </c>
      <c r="Q189" t="s">
        <v>29</v>
      </c>
      <c r="R189">
        <v>0</v>
      </c>
      <c r="T189" t="s">
        <v>29</v>
      </c>
      <c r="U189">
        <v>1</v>
      </c>
      <c r="V189" s="53" t="str">
        <f>IF(COUNTIF(RLU!$C:$C,'P11'!$C189)&gt;0,VLOOKUP($C189,RLU!$C$2:$G$992,3,FALSE),0)</f>
        <v>Roederer</v>
      </c>
      <c r="W189" s="53" t="str">
        <f>IF(COUNTIF(RLU!$C:$C,'P11'!$C189)&gt;0,VLOOKUP($C189,RLU!$C$2:$G$992,4,FALSE),0)</f>
        <v>Provence</v>
      </c>
      <c r="X189" s="53" t="str">
        <f>IF(COUNTIF(RLU!$C:$C,'P11'!$C189)&gt;0,VLOOKUP($C189,RLU!$C$2:$G$992,5,FALSE),0)</f>
        <v>Cotes De Provence</v>
      </c>
      <c r="Y189" s="52" t="str">
        <f>VLOOKUP(H189,LU!C$4:D$24,2,FALSE)</f>
        <v>Vintages</v>
      </c>
    </row>
    <row r="190" spans="1:25" x14ac:dyDescent="0.25">
      <c r="A190" s="14" t="s">
        <v>87</v>
      </c>
      <c r="B190">
        <v>152</v>
      </c>
      <c r="C190">
        <v>556241</v>
      </c>
      <c r="D190" t="s">
        <v>170</v>
      </c>
      <c r="E190" t="s">
        <v>60</v>
      </c>
      <c r="F190" t="s">
        <v>21</v>
      </c>
      <c r="G190" t="s">
        <v>22</v>
      </c>
      <c r="H190">
        <v>705020</v>
      </c>
      <c r="I190" t="s">
        <v>117</v>
      </c>
      <c r="J190">
        <v>17.95</v>
      </c>
      <c r="K190">
        <v>4</v>
      </c>
      <c r="L190">
        <v>450</v>
      </c>
      <c r="M190">
        <v>0.33</v>
      </c>
      <c r="N190">
        <v>37.5</v>
      </c>
      <c r="O190">
        <v>62.83</v>
      </c>
      <c r="P190">
        <v>7068.58</v>
      </c>
      <c r="Q190" t="s">
        <v>82</v>
      </c>
      <c r="R190">
        <v>0</v>
      </c>
      <c r="S190">
        <v>0.17</v>
      </c>
      <c r="T190" t="s">
        <v>72</v>
      </c>
      <c r="U190">
        <v>2</v>
      </c>
      <c r="V190" s="53" t="str">
        <f>IF(COUNTIF(RLU!$C:$C,'P11'!$C190)&gt;0,VLOOKUP($C190,RLU!$C$2:$G$992,3,FALSE),0)</f>
        <v>Delafont</v>
      </c>
      <c r="W190" s="53" t="str">
        <f>IF(COUNTIF(RLU!$C:$C,'P11'!$C190)&gt;0,VLOOKUP($C190,RLU!$C$2:$G$992,4,FALSE),0)</f>
        <v>Languedoc</v>
      </c>
      <c r="X190" s="53" t="str">
        <f>IF(COUNTIF(RLU!$C:$C,'P11'!$C190)&gt;0,VLOOKUP($C190,RLU!$C$2:$G$992,5,FALSE),0)</f>
        <v>Languedoc</v>
      </c>
      <c r="Y190" s="52" t="str">
        <f>VLOOKUP(H190,LU!C$4:D$24,2,FALSE)</f>
        <v>Vintages</v>
      </c>
    </row>
    <row r="191" spans="1:25" x14ac:dyDescent="0.25">
      <c r="A191" s="14" t="s">
        <v>87</v>
      </c>
      <c r="B191">
        <v>152</v>
      </c>
      <c r="C191">
        <v>556316</v>
      </c>
      <c r="D191" t="s">
        <v>163</v>
      </c>
      <c r="E191" t="s">
        <v>49</v>
      </c>
      <c r="F191" t="s">
        <v>21</v>
      </c>
      <c r="G191" t="s">
        <v>24</v>
      </c>
      <c r="H191">
        <v>705020</v>
      </c>
      <c r="I191" t="s">
        <v>117</v>
      </c>
      <c r="J191">
        <v>37.25</v>
      </c>
      <c r="K191">
        <v>2</v>
      </c>
      <c r="L191">
        <v>47</v>
      </c>
      <c r="M191">
        <v>0.33</v>
      </c>
      <c r="N191">
        <v>7.83</v>
      </c>
      <c r="O191">
        <v>65.58</v>
      </c>
      <c r="P191">
        <v>1541.02</v>
      </c>
      <c r="Q191" t="s">
        <v>65</v>
      </c>
      <c r="R191">
        <v>0</v>
      </c>
      <c r="S191">
        <v>0.04</v>
      </c>
      <c r="T191" t="s">
        <v>72</v>
      </c>
      <c r="U191">
        <v>1</v>
      </c>
      <c r="V191" s="53" t="str">
        <f>IF(COUNTIF(RLU!$C:$C,'P11'!$C191)&gt;0,VLOOKUP($C191,RLU!$C$2:$G$992,3,FALSE),0)</f>
        <v>Michel Gassier</v>
      </c>
      <c r="W191" s="53" t="str">
        <f>IF(COUNTIF(RLU!$C:$C,'P11'!$C191)&gt;0,VLOOKUP($C191,RLU!$C$2:$G$992,4,FALSE),0)</f>
        <v>Provence</v>
      </c>
      <c r="X191" s="53" t="str">
        <f>IF(COUNTIF(RLU!$C:$C,'P11'!$C191)&gt;0,VLOOKUP($C191,RLU!$C$2:$G$992,5,FALSE),0)</f>
        <v>Cotes De Provence</v>
      </c>
      <c r="Y191" s="52" t="str">
        <f>VLOOKUP(H191,LU!C$4:D$24,2,FALSE)</f>
        <v>Vintages</v>
      </c>
    </row>
    <row r="192" spans="1:25" x14ac:dyDescent="0.25">
      <c r="A192" s="14" t="s">
        <v>87</v>
      </c>
      <c r="B192">
        <v>152</v>
      </c>
      <c r="C192">
        <v>557884</v>
      </c>
      <c r="D192" t="s">
        <v>157</v>
      </c>
      <c r="E192" t="s">
        <v>69</v>
      </c>
      <c r="F192" t="s">
        <v>21</v>
      </c>
      <c r="G192" t="s">
        <v>22</v>
      </c>
      <c r="H192">
        <v>705020</v>
      </c>
      <c r="I192" t="s">
        <v>117</v>
      </c>
      <c r="J192">
        <v>24.75</v>
      </c>
      <c r="K192">
        <v>4</v>
      </c>
      <c r="L192">
        <v>257</v>
      </c>
      <c r="M192">
        <v>0.33</v>
      </c>
      <c r="N192">
        <v>21.42</v>
      </c>
      <c r="O192">
        <v>86.9</v>
      </c>
      <c r="P192">
        <v>5583.5</v>
      </c>
      <c r="Q192" t="s">
        <v>80</v>
      </c>
      <c r="R192">
        <v>0</v>
      </c>
      <c r="S192">
        <v>0.1</v>
      </c>
      <c r="T192" t="s">
        <v>72</v>
      </c>
      <c r="U192">
        <v>4</v>
      </c>
      <c r="V192" s="53" t="str">
        <f>IF(COUNTIF(RLU!$C:$C,'P11'!$C192)&gt;0,VLOOKUP($C192,RLU!$C$2:$G$992,3,FALSE),0)</f>
        <v>Other</v>
      </c>
      <c r="W192" s="53" t="str">
        <f>IF(COUNTIF(RLU!$C:$C,'P11'!$C192)&gt;0,VLOOKUP($C192,RLU!$C$2:$G$992,4,FALSE),0)</f>
        <v>Provence</v>
      </c>
      <c r="X192" s="53" t="str">
        <f>IF(COUNTIF(RLU!$C:$C,'P11'!$C192)&gt;0,VLOOKUP($C192,RLU!$C$2:$G$992,5,FALSE),0)</f>
        <v>Bandol</v>
      </c>
      <c r="Y192" s="52" t="str">
        <f>VLOOKUP(H192,LU!C$4:D$24,2,FALSE)</f>
        <v>Vintages</v>
      </c>
    </row>
    <row r="193" spans="1:25" hidden="1" x14ac:dyDescent="0.25">
      <c r="A193" s="14" t="s">
        <v>87</v>
      </c>
      <c r="B193">
        <v>152</v>
      </c>
      <c r="C193">
        <v>649657</v>
      </c>
      <c r="D193" t="s">
        <v>659</v>
      </c>
      <c r="E193" t="s">
        <v>73</v>
      </c>
      <c r="F193" t="s">
        <v>21</v>
      </c>
      <c r="G193" t="s">
        <v>24</v>
      </c>
      <c r="H193">
        <v>523781</v>
      </c>
      <c r="I193" t="s">
        <v>415</v>
      </c>
      <c r="J193">
        <v>40.950000000000003</v>
      </c>
      <c r="K193">
        <v>2</v>
      </c>
      <c r="M193">
        <v>0.33</v>
      </c>
      <c r="N193"/>
      <c r="O193">
        <v>72.12</v>
      </c>
      <c r="Q193" t="s">
        <v>29</v>
      </c>
      <c r="R193">
        <v>0</v>
      </c>
      <c r="T193" t="s">
        <v>29</v>
      </c>
      <c r="U193">
        <v>1</v>
      </c>
      <c r="V193" s="53">
        <f>IF(COUNTIF(RLU!$C:$C,'P11'!$C193)&gt;0,VLOOKUP($C193,RLU!$C$2:$G$992,3,FALSE),0)</f>
        <v>0</v>
      </c>
      <c r="W193" s="53">
        <f>IF(COUNTIF(RLU!$C:$C,'P11'!$C193)&gt;0,VLOOKUP($C193,RLU!$C$2:$G$992,4,FALSE),0)</f>
        <v>0</v>
      </c>
      <c r="X193" s="53">
        <f>IF(COUNTIF(RLU!$C:$C,'P11'!$C193)&gt;0,VLOOKUP($C193,RLU!$C$2:$G$992,5,FALSE),0)</f>
        <v>0</v>
      </c>
      <c r="Y193" s="52" t="str">
        <f>VLOOKUP(H193,LU!C$4:D$24,2,FALSE)</f>
        <v>Wines</v>
      </c>
    </row>
    <row r="194" spans="1:25" x14ac:dyDescent="0.25">
      <c r="A194" s="14" t="s">
        <v>87</v>
      </c>
      <c r="B194">
        <v>153</v>
      </c>
      <c r="C194">
        <v>557371</v>
      </c>
      <c r="D194" t="s">
        <v>176</v>
      </c>
      <c r="E194" t="s">
        <v>36</v>
      </c>
      <c r="F194" t="s">
        <v>21</v>
      </c>
      <c r="G194" t="s">
        <v>22</v>
      </c>
      <c r="H194">
        <v>705020</v>
      </c>
      <c r="I194" t="s">
        <v>117</v>
      </c>
      <c r="J194">
        <v>17.75</v>
      </c>
      <c r="K194">
        <v>3</v>
      </c>
      <c r="L194">
        <v>420</v>
      </c>
      <c r="M194">
        <v>0.25</v>
      </c>
      <c r="N194">
        <v>35</v>
      </c>
      <c r="O194">
        <v>46.59</v>
      </c>
      <c r="P194">
        <v>6523.01</v>
      </c>
      <c r="Q194" t="s">
        <v>82</v>
      </c>
      <c r="R194">
        <v>0</v>
      </c>
      <c r="S194">
        <v>0.16</v>
      </c>
      <c r="T194" t="s">
        <v>72</v>
      </c>
      <c r="U194">
        <v>1</v>
      </c>
      <c r="V194" s="53" t="str">
        <f>IF(COUNTIF(RLU!$C:$C,'P11'!$C194)&gt;0,VLOOKUP($C194,RLU!$C$2:$G$992,3,FALSE),0)</f>
        <v>Berne Sel</v>
      </c>
      <c r="W194" s="53" t="str">
        <f>IF(COUNTIF(RLU!$C:$C,'P11'!$C194)&gt;0,VLOOKUP($C194,RLU!$C$2:$G$992,4,FALSE),0)</f>
        <v>Provence</v>
      </c>
      <c r="X194" s="53" t="str">
        <f>IF(COUNTIF(RLU!$C:$C,'P11'!$C194)&gt;0,VLOOKUP($C194,RLU!$C$2:$G$992,5,FALSE),0)</f>
        <v>Cotes De Provence</v>
      </c>
      <c r="Y194" s="52" t="str">
        <f>VLOOKUP(H194,LU!C$4:D$24,2,FALSE)</f>
        <v>Vintages</v>
      </c>
    </row>
    <row r="195" spans="1:25" hidden="1" x14ac:dyDescent="0.25">
      <c r="A195" s="14" t="s">
        <v>87</v>
      </c>
      <c r="B195">
        <v>154</v>
      </c>
      <c r="C195">
        <v>486431</v>
      </c>
      <c r="D195" t="s">
        <v>540</v>
      </c>
      <c r="E195" t="s">
        <v>407</v>
      </c>
      <c r="F195" t="s">
        <v>511</v>
      </c>
      <c r="G195" t="s">
        <v>512</v>
      </c>
      <c r="H195">
        <v>522560</v>
      </c>
      <c r="I195" t="s">
        <v>425</v>
      </c>
      <c r="J195">
        <v>3.45</v>
      </c>
      <c r="K195">
        <v>7</v>
      </c>
      <c r="L195">
        <v>2443</v>
      </c>
      <c r="M195">
        <v>0.19</v>
      </c>
      <c r="N195">
        <v>67.86</v>
      </c>
      <c r="O195">
        <v>20.75</v>
      </c>
      <c r="P195">
        <v>7242.52</v>
      </c>
      <c r="Q195" t="s">
        <v>72</v>
      </c>
      <c r="R195">
        <v>0</v>
      </c>
      <c r="S195">
        <v>0.32</v>
      </c>
      <c r="T195" t="s">
        <v>72</v>
      </c>
      <c r="U195">
        <v>3</v>
      </c>
      <c r="V195" s="53">
        <f>IF(COUNTIF(RLU!$C:$C,'P11'!$C195)&gt;0,VLOOKUP($C195,RLU!$C$2:$G$992,3,FALSE),0)</f>
        <v>0</v>
      </c>
      <c r="W195" s="53">
        <f>IF(COUNTIF(RLU!$C:$C,'P11'!$C195)&gt;0,VLOOKUP($C195,RLU!$C$2:$G$992,4,FALSE),0)</f>
        <v>0</v>
      </c>
      <c r="X195" s="53">
        <f>IF(COUNTIF(RLU!$C:$C,'P11'!$C195)&gt;0,VLOOKUP($C195,RLU!$C$2:$G$992,5,FALSE),0)</f>
        <v>0</v>
      </c>
      <c r="Y195" s="52" t="str">
        <f>VLOOKUP(H195,LU!C$4:D$24,2,FALSE)</f>
        <v>Wines</v>
      </c>
    </row>
    <row r="196" spans="1:25" hidden="1" x14ac:dyDescent="0.25">
      <c r="A196" s="14" t="s">
        <v>87</v>
      </c>
      <c r="B196">
        <v>154</v>
      </c>
      <c r="C196">
        <v>546077</v>
      </c>
      <c r="D196" t="s">
        <v>532</v>
      </c>
      <c r="E196" t="s">
        <v>407</v>
      </c>
      <c r="F196" t="s">
        <v>511</v>
      </c>
      <c r="G196" t="s">
        <v>512</v>
      </c>
      <c r="H196">
        <v>522561</v>
      </c>
      <c r="I196" t="s">
        <v>408</v>
      </c>
      <c r="J196">
        <v>3.95</v>
      </c>
      <c r="K196">
        <v>7</v>
      </c>
      <c r="L196">
        <v>4378</v>
      </c>
      <c r="M196">
        <v>0.19</v>
      </c>
      <c r="N196">
        <v>121.61</v>
      </c>
      <c r="O196">
        <v>23.85</v>
      </c>
      <c r="P196">
        <v>14916.19</v>
      </c>
      <c r="Q196" t="s">
        <v>72</v>
      </c>
      <c r="R196">
        <v>0</v>
      </c>
      <c r="S196">
        <v>0.56999999999999995</v>
      </c>
      <c r="T196" t="s">
        <v>72</v>
      </c>
      <c r="U196">
        <v>1</v>
      </c>
      <c r="V196" s="53">
        <f>IF(COUNTIF(RLU!$C:$C,'P11'!$C196)&gt;0,VLOOKUP($C196,RLU!$C$2:$G$992,3,FALSE),0)</f>
        <v>0</v>
      </c>
      <c r="W196" s="53">
        <f>IF(COUNTIF(RLU!$C:$C,'P11'!$C196)&gt;0,VLOOKUP($C196,RLU!$C$2:$G$992,4,FALSE),0)</f>
        <v>0</v>
      </c>
      <c r="X196" s="53">
        <f>IF(COUNTIF(RLU!$C:$C,'P11'!$C196)&gt;0,VLOOKUP($C196,RLU!$C$2:$G$992,5,FALSE),0)</f>
        <v>0</v>
      </c>
      <c r="Y196" s="52" t="str">
        <f>VLOOKUP(H196,LU!C$4:D$24,2,FALSE)</f>
        <v>Wines</v>
      </c>
    </row>
    <row r="197" spans="1:25" hidden="1" x14ac:dyDescent="0.25">
      <c r="A197" s="14" t="s">
        <v>87</v>
      </c>
      <c r="B197">
        <v>155</v>
      </c>
      <c r="C197">
        <v>30445</v>
      </c>
      <c r="D197" t="s">
        <v>567</v>
      </c>
      <c r="E197" t="s">
        <v>73</v>
      </c>
      <c r="F197" t="s">
        <v>21</v>
      </c>
      <c r="G197" t="s">
        <v>22</v>
      </c>
      <c r="H197">
        <v>705030</v>
      </c>
      <c r="I197" t="s">
        <v>523</v>
      </c>
      <c r="J197">
        <v>13.95</v>
      </c>
      <c r="K197">
        <v>2</v>
      </c>
      <c r="L197">
        <v>12</v>
      </c>
      <c r="M197">
        <v>0.17</v>
      </c>
      <c r="N197">
        <v>1</v>
      </c>
      <c r="O197">
        <v>24.34</v>
      </c>
      <c r="P197">
        <v>146.02000000000001</v>
      </c>
      <c r="Q197" t="s">
        <v>84</v>
      </c>
      <c r="R197">
        <v>0</v>
      </c>
      <c r="S197">
        <v>0</v>
      </c>
      <c r="T197" t="s">
        <v>29</v>
      </c>
      <c r="U197">
        <v>1</v>
      </c>
      <c r="V197" s="53">
        <f>IF(COUNTIF(RLU!$C:$C,'P11'!$C197)&gt;0,VLOOKUP($C197,RLU!$C$2:$G$992,3,FALSE),0)</f>
        <v>0</v>
      </c>
      <c r="W197" s="53">
        <f>IF(COUNTIF(RLU!$C:$C,'P11'!$C197)&gt;0,VLOOKUP($C197,RLU!$C$2:$G$992,4,FALSE),0)</f>
        <v>0</v>
      </c>
      <c r="X197" s="53">
        <f>IF(COUNTIF(RLU!$C:$C,'P11'!$C197)&gt;0,VLOOKUP($C197,RLU!$C$2:$G$992,5,FALSE),0)</f>
        <v>0</v>
      </c>
      <c r="Y197" s="52" t="str">
        <f>VLOOKUP(H197,LU!C$4:D$24,2,FALSE)</f>
        <v>Vintages</v>
      </c>
    </row>
    <row r="198" spans="1:25" hidden="1" x14ac:dyDescent="0.25">
      <c r="A198" s="14" t="s">
        <v>87</v>
      </c>
      <c r="B198">
        <v>155</v>
      </c>
      <c r="C198">
        <v>377267</v>
      </c>
      <c r="D198" t="s">
        <v>847</v>
      </c>
      <c r="E198" t="s">
        <v>42</v>
      </c>
      <c r="F198" t="s">
        <v>21</v>
      </c>
      <c r="G198" t="s">
        <v>22</v>
      </c>
      <c r="H198">
        <v>705040</v>
      </c>
      <c r="I198" t="s">
        <v>536</v>
      </c>
      <c r="J198">
        <v>15.95</v>
      </c>
      <c r="K198">
        <v>2</v>
      </c>
      <c r="L198">
        <v>728</v>
      </c>
      <c r="M198">
        <v>0.17</v>
      </c>
      <c r="N198">
        <v>60.67</v>
      </c>
      <c r="O198">
        <v>27.88</v>
      </c>
      <c r="P198">
        <v>10146.9</v>
      </c>
      <c r="Q198" t="s">
        <v>72</v>
      </c>
      <c r="R198">
        <v>0</v>
      </c>
      <c r="S198">
        <v>0.28000000000000003</v>
      </c>
      <c r="T198" t="s">
        <v>72</v>
      </c>
      <c r="U198">
        <v>2</v>
      </c>
      <c r="V198" s="53">
        <f>IF(COUNTIF(RLU!$C:$C,'P11'!$C198)&gt;0,VLOOKUP($C198,RLU!$C$2:$G$992,3,FALSE),0)</f>
        <v>0</v>
      </c>
      <c r="W198" s="53">
        <f>IF(COUNTIF(RLU!$C:$C,'P11'!$C198)&gt;0,VLOOKUP($C198,RLU!$C$2:$G$992,4,FALSE),0)</f>
        <v>0</v>
      </c>
      <c r="X198" s="53">
        <f>IF(COUNTIF(RLU!$C:$C,'P11'!$C198)&gt;0,VLOOKUP($C198,RLU!$C$2:$G$992,5,FALSE),0)</f>
        <v>0</v>
      </c>
      <c r="Y198" s="52" t="str">
        <f>VLOOKUP(H198,LU!C$4:D$24,2,FALSE)</f>
        <v>Vintages</v>
      </c>
    </row>
    <row r="199" spans="1:25" hidden="1" x14ac:dyDescent="0.25">
      <c r="A199" s="14" t="s">
        <v>87</v>
      </c>
      <c r="B199">
        <v>155</v>
      </c>
      <c r="C199">
        <v>445627</v>
      </c>
      <c r="D199" t="s">
        <v>653</v>
      </c>
      <c r="E199" t="s">
        <v>488</v>
      </c>
      <c r="F199" t="s">
        <v>21</v>
      </c>
      <c r="G199" t="s">
        <v>22</v>
      </c>
      <c r="H199">
        <v>333342</v>
      </c>
      <c r="I199" t="s">
        <v>454</v>
      </c>
      <c r="J199">
        <v>10.95</v>
      </c>
      <c r="K199">
        <v>2</v>
      </c>
      <c r="L199">
        <v>80</v>
      </c>
      <c r="M199">
        <v>0.17</v>
      </c>
      <c r="N199">
        <v>6.67</v>
      </c>
      <c r="O199">
        <v>19.03</v>
      </c>
      <c r="P199">
        <v>761.06</v>
      </c>
      <c r="Q199" t="s">
        <v>80</v>
      </c>
      <c r="R199">
        <v>0</v>
      </c>
      <c r="S199">
        <v>0.03</v>
      </c>
      <c r="T199" t="s">
        <v>72</v>
      </c>
      <c r="U199">
        <v>1</v>
      </c>
      <c r="V199" s="53">
        <f>IF(COUNTIF(RLU!$C:$C,'P11'!$C199)&gt;0,VLOOKUP($C199,RLU!$C$2:$G$992,3,FALSE),0)</f>
        <v>0</v>
      </c>
      <c r="W199" s="53">
        <f>IF(COUNTIF(RLU!$C:$C,'P11'!$C199)&gt;0,VLOOKUP($C199,RLU!$C$2:$G$992,4,FALSE),0)</f>
        <v>0</v>
      </c>
      <c r="X199" s="53">
        <f>IF(COUNTIF(RLU!$C:$C,'P11'!$C199)&gt;0,VLOOKUP($C199,RLU!$C$2:$G$992,5,FALSE),0)</f>
        <v>0</v>
      </c>
      <c r="Y199" s="52" t="str">
        <f>VLOOKUP(H199,LU!C$4:D$24,2,FALSE)</f>
        <v>Wines</v>
      </c>
    </row>
    <row r="200" spans="1:25" x14ac:dyDescent="0.25">
      <c r="A200" s="14" t="s">
        <v>87</v>
      </c>
      <c r="B200">
        <v>155</v>
      </c>
      <c r="C200">
        <v>451138</v>
      </c>
      <c r="D200" t="s">
        <v>154</v>
      </c>
      <c r="E200" t="s">
        <v>67</v>
      </c>
      <c r="F200" t="s">
        <v>21</v>
      </c>
      <c r="G200" t="s">
        <v>24</v>
      </c>
      <c r="H200">
        <v>705020</v>
      </c>
      <c r="I200" t="s">
        <v>117</v>
      </c>
      <c r="J200">
        <v>32.950000000000003</v>
      </c>
      <c r="K200">
        <v>1</v>
      </c>
      <c r="L200">
        <v>113</v>
      </c>
      <c r="M200">
        <v>0.17</v>
      </c>
      <c r="N200">
        <v>18.829999999999998</v>
      </c>
      <c r="O200">
        <v>28.98</v>
      </c>
      <c r="P200">
        <v>3275</v>
      </c>
      <c r="Q200" t="s">
        <v>82</v>
      </c>
      <c r="R200">
        <v>0</v>
      </c>
      <c r="S200">
        <v>0.09</v>
      </c>
      <c r="T200" t="s">
        <v>72</v>
      </c>
      <c r="U200">
        <v>1</v>
      </c>
      <c r="V200" s="53" t="str">
        <f>IF(COUNTIF(RLU!$C:$C,'P11'!$C200)&gt;0,VLOOKUP($C200,RLU!$C$2:$G$992,3,FALSE),0)</f>
        <v>Gerard Bertrand</v>
      </c>
      <c r="W200" s="53" t="str">
        <f>IF(COUNTIF(RLU!$C:$C,'P11'!$C200)&gt;0,VLOOKUP($C200,RLU!$C$2:$G$992,4,FALSE),0)</f>
        <v>Midi</v>
      </c>
      <c r="X200" s="53" t="str">
        <f>IF(COUNTIF(RLU!$C:$C,'P11'!$C200)&gt;0,VLOOKUP($C200,RLU!$C$2:$G$992,5,FALSE),0)</f>
        <v>Midi</v>
      </c>
      <c r="Y200" s="52" t="str">
        <f>VLOOKUP(H200,LU!C$4:D$24,2,FALSE)</f>
        <v>Vintages</v>
      </c>
    </row>
    <row r="201" spans="1:25" x14ac:dyDescent="0.25">
      <c r="A201" s="14" t="s">
        <v>87</v>
      </c>
      <c r="B201">
        <v>155</v>
      </c>
      <c r="C201">
        <v>490904</v>
      </c>
      <c r="D201" t="s">
        <v>185</v>
      </c>
      <c r="E201" t="s">
        <v>67</v>
      </c>
      <c r="F201" t="s">
        <v>21</v>
      </c>
      <c r="G201" t="s">
        <v>24</v>
      </c>
      <c r="H201">
        <v>705020</v>
      </c>
      <c r="I201" t="s">
        <v>117</v>
      </c>
      <c r="J201">
        <v>34.25</v>
      </c>
      <c r="K201">
        <v>1</v>
      </c>
      <c r="L201">
        <v>43</v>
      </c>
      <c r="M201">
        <v>0.17</v>
      </c>
      <c r="N201">
        <v>7.17</v>
      </c>
      <c r="O201">
        <v>30.13</v>
      </c>
      <c r="P201">
        <v>1295.71</v>
      </c>
      <c r="Q201" t="s">
        <v>80</v>
      </c>
      <c r="R201">
        <v>0</v>
      </c>
      <c r="S201">
        <v>0.03</v>
      </c>
      <c r="T201" t="s">
        <v>72</v>
      </c>
      <c r="U201">
        <v>1</v>
      </c>
      <c r="V201" s="53" t="str">
        <f>IF(COUNTIF(RLU!$C:$C,'P11'!$C201)&gt;0,VLOOKUP($C201,RLU!$C$2:$G$992,3,FALSE),0)</f>
        <v>Maison Saint Aix</v>
      </c>
      <c r="W201" s="53" t="str">
        <f>IF(COUNTIF(RLU!$C:$C,'P11'!$C201)&gt;0,VLOOKUP($C201,RLU!$C$2:$G$992,4,FALSE),0)</f>
        <v>Provence</v>
      </c>
      <c r="X201" s="53" t="str">
        <f>IF(COUNTIF(RLU!$C:$C,'P11'!$C201)&gt;0,VLOOKUP($C201,RLU!$C$2:$G$992,5,FALSE),0)</f>
        <v>Aix En Provence</v>
      </c>
      <c r="Y201" s="52" t="str">
        <f>VLOOKUP(H201,LU!C$4:D$24,2,FALSE)</f>
        <v>Vintages</v>
      </c>
    </row>
    <row r="202" spans="1:25" x14ac:dyDescent="0.25">
      <c r="A202" s="14" t="s">
        <v>87</v>
      </c>
      <c r="B202">
        <v>155</v>
      </c>
      <c r="C202">
        <v>556126</v>
      </c>
      <c r="D202" t="s">
        <v>169</v>
      </c>
      <c r="E202" t="s">
        <v>104</v>
      </c>
      <c r="F202" t="s">
        <v>21</v>
      </c>
      <c r="G202" t="s">
        <v>22</v>
      </c>
      <c r="H202">
        <v>705020</v>
      </c>
      <c r="I202" t="s">
        <v>117</v>
      </c>
      <c r="J202">
        <v>17.95</v>
      </c>
      <c r="K202">
        <v>2</v>
      </c>
      <c r="L202">
        <v>475</v>
      </c>
      <c r="M202">
        <v>0.17</v>
      </c>
      <c r="N202">
        <v>39.58</v>
      </c>
      <c r="O202">
        <v>31.42</v>
      </c>
      <c r="P202">
        <v>7461.28</v>
      </c>
      <c r="Q202" t="s">
        <v>72</v>
      </c>
      <c r="R202">
        <v>0</v>
      </c>
      <c r="S202">
        <v>0.18</v>
      </c>
      <c r="T202" t="s">
        <v>72</v>
      </c>
      <c r="U202">
        <v>1</v>
      </c>
      <c r="V202" s="53" t="str">
        <f>IF(COUNTIF(RLU!$C:$C,'P11'!$C202)&gt;0,VLOOKUP($C202,RLU!$C$2:$G$992,3,FALSE),0)</f>
        <v>Domaine Des Nugues</v>
      </c>
      <c r="W202" s="53" t="str">
        <f>IF(COUNTIF(RLU!$C:$C,'P11'!$C202)&gt;0,VLOOKUP($C202,RLU!$C$2:$G$992,4,FALSE),0)</f>
        <v>Beaujolais</v>
      </c>
      <c r="X202" s="53" t="str">
        <f>IF(COUNTIF(RLU!$C:$C,'P11'!$C202)&gt;0,VLOOKUP($C202,RLU!$C$2:$G$992,5,FALSE),0)</f>
        <v>Beaujolais Villages</v>
      </c>
      <c r="Y202" s="52" t="str">
        <f>VLOOKUP(H202,LU!C$4:D$24,2,FALSE)</f>
        <v>Vintages</v>
      </c>
    </row>
    <row r="203" spans="1:25" x14ac:dyDescent="0.25">
      <c r="A203" s="14" t="s">
        <v>87</v>
      </c>
      <c r="B203">
        <v>155</v>
      </c>
      <c r="C203">
        <v>556233</v>
      </c>
      <c r="D203" t="s">
        <v>159</v>
      </c>
      <c r="E203" t="s">
        <v>55</v>
      </c>
      <c r="F203" t="s">
        <v>21</v>
      </c>
      <c r="G203" t="s">
        <v>22</v>
      </c>
      <c r="H203">
        <v>705020</v>
      </c>
      <c r="I203" t="s">
        <v>117</v>
      </c>
      <c r="J203">
        <v>25.95</v>
      </c>
      <c r="K203">
        <v>2</v>
      </c>
      <c r="L203">
        <v>543</v>
      </c>
      <c r="M203">
        <v>0.17</v>
      </c>
      <c r="N203">
        <v>45.25</v>
      </c>
      <c r="O203">
        <v>45.58</v>
      </c>
      <c r="P203">
        <v>12373.67</v>
      </c>
      <c r="Q203" t="s">
        <v>72</v>
      </c>
      <c r="R203">
        <v>0</v>
      </c>
      <c r="S203">
        <v>0.21</v>
      </c>
      <c r="T203" t="s">
        <v>72</v>
      </c>
      <c r="U203">
        <v>1</v>
      </c>
      <c r="V203" s="53" t="str">
        <f>IF(COUNTIF(RLU!$C:$C,'P11'!$C203)&gt;0,VLOOKUP($C203,RLU!$C$2:$G$992,3,FALSE),0)</f>
        <v>Chateau Val-Joanis</v>
      </c>
      <c r="W203" s="53" t="str">
        <f>IF(COUNTIF(RLU!$C:$C,'P11'!$C203)&gt;0,VLOOKUP($C203,RLU!$C$2:$G$992,4,FALSE),0)</f>
        <v>Rhone</v>
      </c>
      <c r="X203" s="53" t="str">
        <f>IF(COUNTIF(RLU!$C:$C,'P11'!$C203)&gt;0,VLOOKUP($C203,RLU!$C$2:$G$992,5,FALSE),0)</f>
        <v>Rhone</v>
      </c>
      <c r="Y203" s="52" t="str">
        <f>VLOOKUP(H203,LU!C$4:D$24,2,FALSE)</f>
        <v>Vintages</v>
      </c>
    </row>
    <row r="204" spans="1:25" hidden="1" x14ac:dyDescent="0.25">
      <c r="A204" s="14" t="s">
        <v>87</v>
      </c>
      <c r="B204">
        <v>155</v>
      </c>
      <c r="C204">
        <v>575324</v>
      </c>
      <c r="D204" t="s">
        <v>643</v>
      </c>
      <c r="E204" t="s">
        <v>51</v>
      </c>
      <c r="F204" t="s">
        <v>21</v>
      </c>
      <c r="G204" t="s">
        <v>22</v>
      </c>
      <c r="H204">
        <v>705040</v>
      </c>
      <c r="I204" t="s">
        <v>536</v>
      </c>
      <c r="J204">
        <v>35.950000000000003</v>
      </c>
      <c r="K204">
        <v>2</v>
      </c>
      <c r="M204">
        <v>0.17</v>
      </c>
      <c r="N204"/>
      <c r="O204">
        <v>63.27</v>
      </c>
      <c r="Q204" t="s">
        <v>29</v>
      </c>
      <c r="R204">
        <v>0</v>
      </c>
      <c r="T204" t="s">
        <v>29</v>
      </c>
      <c r="U204">
        <v>1</v>
      </c>
      <c r="V204" s="53">
        <f>IF(COUNTIF(RLU!$C:$C,'P11'!$C204)&gt;0,VLOOKUP($C204,RLU!$C$2:$G$992,3,FALSE),0)</f>
        <v>0</v>
      </c>
      <c r="W204" s="53">
        <f>IF(COUNTIF(RLU!$C:$C,'P11'!$C204)&gt;0,VLOOKUP($C204,RLU!$C$2:$G$992,4,FALSE),0)</f>
        <v>0</v>
      </c>
      <c r="X204" s="53">
        <f>IF(COUNTIF(RLU!$C:$C,'P11'!$C204)&gt;0,VLOOKUP($C204,RLU!$C$2:$G$992,5,FALSE),0)</f>
        <v>0</v>
      </c>
      <c r="Y204" s="52" t="str">
        <f>VLOOKUP(H204,LU!C$4:D$24,2,FALSE)</f>
        <v>Vintages</v>
      </c>
    </row>
    <row r="205" spans="1:25" hidden="1" x14ac:dyDescent="0.25">
      <c r="A205" s="14" t="s">
        <v>87</v>
      </c>
      <c r="B205">
        <v>155</v>
      </c>
      <c r="C205">
        <v>619809</v>
      </c>
      <c r="D205" t="s">
        <v>690</v>
      </c>
      <c r="E205" t="s">
        <v>412</v>
      </c>
      <c r="F205" t="s">
        <v>21</v>
      </c>
      <c r="G205" t="s">
        <v>24</v>
      </c>
      <c r="H205">
        <v>524780</v>
      </c>
      <c r="I205" t="s">
        <v>403</v>
      </c>
      <c r="J205">
        <v>8.9499999999999993</v>
      </c>
      <c r="K205">
        <v>1</v>
      </c>
      <c r="L205">
        <v>-1</v>
      </c>
      <c r="M205">
        <v>0.17</v>
      </c>
      <c r="N205">
        <v>-0.17</v>
      </c>
      <c r="O205">
        <v>7.74</v>
      </c>
      <c r="P205">
        <v>-7.74</v>
      </c>
      <c r="Q205" t="s">
        <v>29</v>
      </c>
      <c r="R205">
        <v>0</v>
      </c>
      <c r="S205">
        <v>0</v>
      </c>
      <c r="T205" t="s">
        <v>29</v>
      </c>
      <c r="U205">
        <v>1</v>
      </c>
      <c r="V205" s="53">
        <f>IF(COUNTIF(RLU!$C:$C,'P11'!$C205)&gt;0,VLOOKUP($C205,RLU!$C$2:$G$992,3,FALSE),0)</f>
        <v>0</v>
      </c>
      <c r="W205" s="53">
        <f>IF(COUNTIF(RLU!$C:$C,'P11'!$C205)&gt;0,VLOOKUP($C205,RLU!$C$2:$G$992,4,FALSE),0)</f>
        <v>0</v>
      </c>
      <c r="X205" s="53">
        <f>IF(COUNTIF(RLU!$C:$C,'P11'!$C205)&gt;0,VLOOKUP($C205,RLU!$C$2:$G$992,5,FALSE),0)</f>
        <v>0</v>
      </c>
      <c r="Y205" s="52" t="str">
        <f>VLOOKUP(H205,LU!C$4:D$24,2,FALSE)</f>
        <v>Wines</v>
      </c>
    </row>
    <row r="206" spans="1:25" hidden="1" x14ac:dyDescent="0.25">
      <c r="A206" s="14" t="s">
        <v>87</v>
      </c>
      <c r="B206">
        <v>155</v>
      </c>
      <c r="C206">
        <v>639971</v>
      </c>
      <c r="D206" t="s">
        <v>771</v>
      </c>
      <c r="E206" t="s">
        <v>424</v>
      </c>
      <c r="F206" t="s">
        <v>21</v>
      </c>
      <c r="G206" t="s">
        <v>22</v>
      </c>
      <c r="H206">
        <v>522560</v>
      </c>
      <c r="I206" t="s">
        <v>425</v>
      </c>
      <c r="J206">
        <v>7.95</v>
      </c>
      <c r="K206">
        <v>2</v>
      </c>
      <c r="M206">
        <v>0.17</v>
      </c>
      <c r="N206"/>
      <c r="O206">
        <v>13.72</v>
      </c>
      <c r="Q206" t="s">
        <v>29</v>
      </c>
      <c r="R206">
        <v>0</v>
      </c>
      <c r="T206" t="s">
        <v>29</v>
      </c>
      <c r="U206">
        <v>7</v>
      </c>
      <c r="V206" s="53">
        <f>IF(COUNTIF(RLU!$C:$C,'P11'!$C206)&gt;0,VLOOKUP($C206,RLU!$C$2:$G$992,3,FALSE),0)</f>
        <v>0</v>
      </c>
      <c r="W206" s="53">
        <f>IF(COUNTIF(RLU!$C:$C,'P11'!$C206)&gt;0,VLOOKUP($C206,RLU!$C$2:$G$992,4,FALSE),0)</f>
        <v>0</v>
      </c>
      <c r="X206" s="53">
        <f>IF(COUNTIF(RLU!$C:$C,'P11'!$C206)&gt;0,VLOOKUP($C206,RLU!$C$2:$G$992,5,FALSE),0)</f>
        <v>0</v>
      </c>
      <c r="Y206" s="52" t="str">
        <f>VLOOKUP(H206,LU!C$4:D$24,2,FALSE)</f>
        <v>Wines</v>
      </c>
    </row>
    <row r="207" spans="1:25" x14ac:dyDescent="0.25">
      <c r="A207" s="14" t="s">
        <v>87</v>
      </c>
      <c r="B207">
        <v>156</v>
      </c>
      <c r="C207">
        <v>10931</v>
      </c>
      <c r="D207" t="s">
        <v>848</v>
      </c>
      <c r="E207" t="s">
        <v>51</v>
      </c>
      <c r="F207" t="s">
        <v>21</v>
      </c>
      <c r="G207" t="s">
        <v>22</v>
      </c>
      <c r="H207">
        <v>705020</v>
      </c>
      <c r="I207" t="s">
        <v>117</v>
      </c>
      <c r="J207">
        <v>22.95</v>
      </c>
      <c r="K207">
        <v>1</v>
      </c>
      <c r="M207">
        <v>0.08</v>
      </c>
      <c r="N207"/>
      <c r="O207">
        <v>20.13</v>
      </c>
      <c r="Q207" t="s">
        <v>29</v>
      </c>
      <c r="R207">
        <v>0</v>
      </c>
      <c r="T207" t="s">
        <v>29</v>
      </c>
      <c r="U207">
        <v>2</v>
      </c>
      <c r="V207" s="53" t="str">
        <f>IF(COUNTIF(RLU!$C:$C,'P11'!$C207)&gt;0,VLOOKUP($C207,RLU!$C$2:$G$992,3,FALSE),0)</f>
        <v>Other</v>
      </c>
      <c r="W207" s="53" t="str">
        <f>IF(COUNTIF(RLU!$C:$C,'P11'!$C207)&gt;0,VLOOKUP($C207,RLU!$C$2:$G$992,4,FALSE),0)</f>
        <v>Provence</v>
      </c>
      <c r="X207" s="53" t="str">
        <f>IF(COUNTIF(RLU!$C:$C,'P11'!$C207)&gt;0,VLOOKUP($C207,RLU!$C$2:$G$992,5,FALSE),0)</f>
        <v>Aix En Provence</v>
      </c>
      <c r="Y207" s="52" t="str">
        <f>VLOOKUP(H207,LU!C$4:D$24,2,FALSE)</f>
        <v>Vintages</v>
      </c>
    </row>
    <row r="208" spans="1:25" hidden="1" x14ac:dyDescent="0.25">
      <c r="A208" s="14" t="s">
        <v>87</v>
      </c>
      <c r="B208">
        <v>156</v>
      </c>
      <c r="C208">
        <v>12748</v>
      </c>
      <c r="D208" t="s">
        <v>742</v>
      </c>
      <c r="E208" t="s">
        <v>51</v>
      </c>
      <c r="F208" t="s">
        <v>21</v>
      </c>
      <c r="G208" t="s">
        <v>22</v>
      </c>
      <c r="H208">
        <v>705040</v>
      </c>
      <c r="I208" t="s">
        <v>536</v>
      </c>
      <c r="J208">
        <v>49</v>
      </c>
      <c r="K208">
        <v>1</v>
      </c>
      <c r="M208">
        <v>0.08</v>
      </c>
      <c r="N208"/>
      <c r="O208">
        <v>43.19</v>
      </c>
      <c r="Q208" t="s">
        <v>29</v>
      </c>
      <c r="R208">
        <v>0</v>
      </c>
      <c r="T208" t="s">
        <v>29</v>
      </c>
      <c r="U208">
        <v>1</v>
      </c>
      <c r="V208" s="53">
        <f>IF(COUNTIF(RLU!$C:$C,'P11'!$C208)&gt;0,VLOOKUP($C208,RLU!$C$2:$G$992,3,FALSE),0)</f>
        <v>0</v>
      </c>
      <c r="W208" s="53">
        <f>IF(COUNTIF(RLU!$C:$C,'P11'!$C208)&gt;0,VLOOKUP($C208,RLU!$C$2:$G$992,4,FALSE),0)</f>
        <v>0</v>
      </c>
      <c r="X208" s="53">
        <f>IF(COUNTIF(RLU!$C:$C,'P11'!$C208)&gt;0,VLOOKUP($C208,RLU!$C$2:$G$992,5,FALSE),0)</f>
        <v>0</v>
      </c>
      <c r="Y208" s="52" t="str">
        <f>VLOOKUP(H208,LU!C$4:D$24,2,FALSE)</f>
        <v>Vintages</v>
      </c>
    </row>
    <row r="209" spans="1:25" hidden="1" x14ac:dyDescent="0.25">
      <c r="A209" s="14" t="s">
        <v>87</v>
      </c>
      <c r="B209">
        <v>156</v>
      </c>
      <c r="C209">
        <v>227025</v>
      </c>
      <c r="D209" t="s">
        <v>682</v>
      </c>
      <c r="E209" t="s">
        <v>683</v>
      </c>
      <c r="F209" t="s">
        <v>21</v>
      </c>
      <c r="G209" t="s">
        <v>22</v>
      </c>
      <c r="H209">
        <v>523781</v>
      </c>
      <c r="I209" t="s">
        <v>415</v>
      </c>
      <c r="J209">
        <v>13.25</v>
      </c>
      <c r="K209">
        <v>1</v>
      </c>
      <c r="L209">
        <v>11</v>
      </c>
      <c r="M209">
        <v>0.08</v>
      </c>
      <c r="N209">
        <v>0.92</v>
      </c>
      <c r="O209">
        <v>11.55</v>
      </c>
      <c r="P209">
        <v>127.04</v>
      </c>
      <c r="Q209" t="s">
        <v>68</v>
      </c>
      <c r="R209">
        <v>0</v>
      </c>
      <c r="S209">
        <v>0</v>
      </c>
      <c r="T209" t="s">
        <v>29</v>
      </c>
      <c r="U209">
        <v>1</v>
      </c>
      <c r="V209" s="53">
        <f>IF(COUNTIF(RLU!$C:$C,'P11'!$C209)&gt;0,VLOOKUP($C209,RLU!$C$2:$G$992,3,FALSE),0)</f>
        <v>0</v>
      </c>
      <c r="W209" s="53">
        <f>IF(COUNTIF(RLU!$C:$C,'P11'!$C209)&gt;0,VLOOKUP($C209,RLU!$C$2:$G$992,4,FALSE),0)</f>
        <v>0</v>
      </c>
      <c r="X209" s="53">
        <f>IF(COUNTIF(RLU!$C:$C,'P11'!$C209)&gt;0,VLOOKUP($C209,RLU!$C$2:$G$992,5,FALSE),0)</f>
        <v>0</v>
      </c>
      <c r="Y209" s="52" t="str">
        <f>VLOOKUP(H209,LU!C$4:D$24,2,FALSE)</f>
        <v>Wines</v>
      </c>
    </row>
    <row r="210" spans="1:25" hidden="1" x14ac:dyDescent="0.25">
      <c r="A210" s="14" t="s">
        <v>87</v>
      </c>
      <c r="B210">
        <v>156</v>
      </c>
      <c r="C210">
        <v>241802</v>
      </c>
      <c r="D210" t="s">
        <v>663</v>
      </c>
      <c r="E210" t="s">
        <v>664</v>
      </c>
      <c r="F210" t="s">
        <v>21</v>
      </c>
      <c r="G210" t="s">
        <v>22</v>
      </c>
      <c r="H210">
        <v>523781</v>
      </c>
      <c r="I210" t="s">
        <v>415</v>
      </c>
      <c r="J210">
        <v>12.75</v>
      </c>
      <c r="K210">
        <v>1</v>
      </c>
      <c r="L210">
        <v>17</v>
      </c>
      <c r="M210">
        <v>0.08</v>
      </c>
      <c r="N210">
        <v>1.42</v>
      </c>
      <c r="O210">
        <v>11.11</v>
      </c>
      <c r="P210">
        <v>188.81</v>
      </c>
      <c r="Q210" t="s">
        <v>70</v>
      </c>
      <c r="R210">
        <v>0</v>
      </c>
      <c r="S210">
        <v>0.01</v>
      </c>
      <c r="T210" t="s">
        <v>72</v>
      </c>
      <c r="U210">
        <v>1</v>
      </c>
      <c r="V210" s="53">
        <f>IF(COUNTIF(RLU!$C:$C,'P11'!$C210)&gt;0,VLOOKUP($C210,RLU!$C$2:$G$992,3,FALSE),0)</f>
        <v>0</v>
      </c>
      <c r="W210" s="53">
        <f>IF(COUNTIF(RLU!$C:$C,'P11'!$C210)&gt;0,VLOOKUP($C210,RLU!$C$2:$G$992,4,FALSE),0)</f>
        <v>0</v>
      </c>
      <c r="X210" s="53">
        <f>IF(COUNTIF(RLU!$C:$C,'P11'!$C210)&gt;0,VLOOKUP($C210,RLU!$C$2:$G$992,5,FALSE),0)</f>
        <v>0</v>
      </c>
      <c r="Y210" s="52" t="str">
        <f>VLOOKUP(H210,LU!C$4:D$24,2,FALSE)</f>
        <v>Wines</v>
      </c>
    </row>
    <row r="211" spans="1:25" x14ac:dyDescent="0.25">
      <c r="A211" s="14" t="s">
        <v>87</v>
      </c>
      <c r="B211">
        <v>156</v>
      </c>
      <c r="C211">
        <v>278861</v>
      </c>
      <c r="D211" t="s">
        <v>173</v>
      </c>
      <c r="E211" t="s">
        <v>36</v>
      </c>
      <c r="F211" t="s">
        <v>21</v>
      </c>
      <c r="G211" t="s">
        <v>22</v>
      </c>
      <c r="H211">
        <v>705020</v>
      </c>
      <c r="I211" t="s">
        <v>117</v>
      </c>
      <c r="J211">
        <v>17.95</v>
      </c>
      <c r="K211">
        <v>1</v>
      </c>
      <c r="L211">
        <v>20</v>
      </c>
      <c r="M211">
        <v>0.08</v>
      </c>
      <c r="N211">
        <v>1.67</v>
      </c>
      <c r="O211">
        <v>15.71</v>
      </c>
      <c r="P211">
        <v>314.16000000000003</v>
      </c>
      <c r="Q211" t="s">
        <v>767</v>
      </c>
      <c r="R211">
        <v>0</v>
      </c>
      <c r="S211">
        <v>0.01</v>
      </c>
      <c r="T211" t="s">
        <v>72</v>
      </c>
      <c r="U211">
        <v>1</v>
      </c>
      <c r="V211" s="53" t="str">
        <f>IF(COUNTIF(RLU!$C:$C,'P11'!$C211)&gt;0,VLOOKUP($C211,RLU!$C$2:$G$992,3,FALSE),0)</f>
        <v>Berne Sel</v>
      </c>
      <c r="W211" s="53" t="str">
        <f>IF(COUNTIF(RLU!$C:$C,'P11'!$C211)&gt;0,VLOOKUP($C211,RLU!$C$2:$G$992,4,FALSE),0)</f>
        <v>Provence</v>
      </c>
      <c r="X211" s="53" t="str">
        <f>IF(COUNTIF(RLU!$C:$C,'P11'!$C211)&gt;0,VLOOKUP($C211,RLU!$C$2:$G$992,5,FALSE),0)</f>
        <v>Cotes De Provence</v>
      </c>
      <c r="Y211" s="52" t="str">
        <f>VLOOKUP(H211,LU!C$4:D$24,2,FALSE)</f>
        <v>Vintages</v>
      </c>
    </row>
    <row r="212" spans="1:25" hidden="1" x14ac:dyDescent="0.25">
      <c r="A212" s="14" t="s">
        <v>87</v>
      </c>
      <c r="B212">
        <v>156</v>
      </c>
      <c r="C212">
        <v>408476</v>
      </c>
      <c r="D212" t="s">
        <v>849</v>
      </c>
      <c r="E212" t="s">
        <v>585</v>
      </c>
      <c r="F212" t="s">
        <v>21</v>
      </c>
      <c r="G212" t="s">
        <v>22</v>
      </c>
      <c r="H212">
        <v>706040</v>
      </c>
      <c r="I212" t="s">
        <v>586</v>
      </c>
      <c r="J212">
        <v>16.95</v>
      </c>
      <c r="K212">
        <v>1</v>
      </c>
      <c r="L212">
        <v>13</v>
      </c>
      <c r="M212">
        <v>0.08</v>
      </c>
      <c r="N212">
        <v>1.08</v>
      </c>
      <c r="O212">
        <v>14.82</v>
      </c>
      <c r="P212">
        <v>192.7</v>
      </c>
      <c r="Q212" t="s">
        <v>765</v>
      </c>
      <c r="R212">
        <v>0</v>
      </c>
      <c r="S212">
        <v>0.01</v>
      </c>
      <c r="T212" t="s">
        <v>72</v>
      </c>
      <c r="U212">
        <v>1</v>
      </c>
      <c r="V212" s="53">
        <f>IF(COUNTIF(RLU!$C:$C,'P11'!$C212)&gt;0,VLOOKUP($C212,RLU!$C$2:$G$992,3,FALSE),0)</f>
        <v>0</v>
      </c>
      <c r="W212" s="53">
        <f>IF(COUNTIF(RLU!$C:$C,'P11'!$C212)&gt;0,VLOOKUP($C212,RLU!$C$2:$G$992,4,FALSE),0)</f>
        <v>0</v>
      </c>
      <c r="X212" s="53">
        <f>IF(COUNTIF(RLU!$C:$C,'P11'!$C212)&gt;0,VLOOKUP($C212,RLU!$C$2:$G$992,5,FALSE),0)</f>
        <v>0</v>
      </c>
      <c r="Y212" s="52" t="str">
        <f>VLOOKUP(H212,LU!C$4:D$24,2,FALSE)</f>
        <v>Vintages</v>
      </c>
    </row>
    <row r="213" spans="1:25" x14ac:dyDescent="0.25">
      <c r="A213" s="14" t="s">
        <v>87</v>
      </c>
      <c r="B213">
        <v>156</v>
      </c>
      <c r="C213">
        <v>409870</v>
      </c>
      <c r="D213" t="s">
        <v>152</v>
      </c>
      <c r="E213" t="s">
        <v>67</v>
      </c>
      <c r="F213" t="s">
        <v>21</v>
      </c>
      <c r="G213" t="s">
        <v>22</v>
      </c>
      <c r="H213">
        <v>705020</v>
      </c>
      <c r="I213" t="s">
        <v>117</v>
      </c>
      <c r="J213">
        <v>15.95</v>
      </c>
      <c r="K213">
        <v>1</v>
      </c>
      <c r="L213">
        <v>47</v>
      </c>
      <c r="M213">
        <v>0.08</v>
      </c>
      <c r="N213">
        <v>3.92</v>
      </c>
      <c r="O213">
        <v>13.94</v>
      </c>
      <c r="P213">
        <v>655.09</v>
      </c>
      <c r="Q213" t="s">
        <v>80</v>
      </c>
      <c r="R213">
        <v>0</v>
      </c>
      <c r="S213">
        <v>0.02</v>
      </c>
      <c r="T213" t="s">
        <v>72</v>
      </c>
      <c r="U213">
        <v>1</v>
      </c>
      <c r="V213" s="53" t="str">
        <f>IF(COUNTIF(RLU!$C:$C,'P11'!$C213)&gt;0,VLOOKUP($C213,RLU!$C$2:$G$992,3,FALSE),0)</f>
        <v>Gerard Bertrand</v>
      </c>
      <c r="W213" s="53" t="str">
        <f>IF(COUNTIF(RLU!$C:$C,'P11'!$C213)&gt;0,VLOOKUP($C213,RLU!$C$2:$G$992,4,FALSE),0)</f>
        <v>Midi</v>
      </c>
      <c r="X213" s="53" t="str">
        <f>IF(COUNTIF(RLU!$C:$C,'P11'!$C213)&gt;0,VLOOKUP($C213,RLU!$C$2:$G$992,5,FALSE),0)</f>
        <v>Midi</v>
      </c>
      <c r="Y213" s="52" t="str">
        <f>VLOOKUP(H213,LU!C$4:D$24,2,FALSE)</f>
        <v>Vintages</v>
      </c>
    </row>
    <row r="214" spans="1:25" hidden="1" x14ac:dyDescent="0.25">
      <c r="A214" s="14" t="s">
        <v>87</v>
      </c>
      <c r="B214">
        <v>156</v>
      </c>
      <c r="C214">
        <v>451773</v>
      </c>
      <c r="D214" t="s">
        <v>772</v>
      </c>
      <c r="E214" t="s">
        <v>537</v>
      </c>
      <c r="F214" t="s">
        <v>21</v>
      </c>
      <c r="G214" t="s">
        <v>22</v>
      </c>
      <c r="H214">
        <v>706050</v>
      </c>
      <c r="I214" t="s">
        <v>538</v>
      </c>
      <c r="J214">
        <v>13.95</v>
      </c>
      <c r="K214">
        <v>1</v>
      </c>
      <c r="L214">
        <v>533</v>
      </c>
      <c r="M214">
        <v>0.08</v>
      </c>
      <c r="N214">
        <v>44.42</v>
      </c>
      <c r="O214">
        <v>12.17</v>
      </c>
      <c r="P214">
        <v>6485.62</v>
      </c>
      <c r="Q214" t="s">
        <v>72</v>
      </c>
      <c r="R214">
        <v>0</v>
      </c>
      <c r="S214">
        <v>0.21</v>
      </c>
      <c r="T214" t="s">
        <v>72</v>
      </c>
      <c r="U214">
        <v>1</v>
      </c>
      <c r="V214" s="53">
        <f>IF(COUNTIF(RLU!$C:$C,'P11'!$C214)&gt;0,VLOOKUP($C214,RLU!$C$2:$G$992,3,FALSE),0)</f>
        <v>0</v>
      </c>
      <c r="W214" s="53">
        <f>IF(COUNTIF(RLU!$C:$C,'P11'!$C214)&gt;0,VLOOKUP($C214,RLU!$C$2:$G$992,4,FALSE),0)</f>
        <v>0</v>
      </c>
      <c r="X214" s="53">
        <f>IF(COUNTIF(RLU!$C:$C,'P11'!$C214)&gt;0,VLOOKUP($C214,RLU!$C$2:$G$992,5,FALSE),0)</f>
        <v>0</v>
      </c>
      <c r="Y214" s="52" t="str">
        <f>VLOOKUP(H214,LU!C$4:D$24,2,FALSE)</f>
        <v>Vintages</v>
      </c>
    </row>
    <row r="215" spans="1:25" hidden="1" x14ac:dyDescent="0.25">
      <c r="A215" s="14" t="s">
        <v>87</v>
      </c>
      <c r="B215">
        <v>156</v>
      </c>
      <c r="C215">
        <v>490938</v>
      </c>
      <c r="D215" t="s">
        <v>566</v>
      </c>
      <c r="E215" t="s">
        <v>73</v>
      </c>
      <c r="F215" t="s">
        <v>21</v>
      </c>
      <c r="G215" t="s">
        <v>22</v>
      </c>
      <c r="H215">
        <v>705040</v>
      </c>
      <c r="I215" t="s">
        <v>536</v>
      </c>
      <c r="J215">
        <v>14.95</v>
      </c>
      <c r="K215">
        <v>1</v>
      </c>
      <c r="M215">
        <v>0.08</v>
      </c>
      <c r="N215"/>
      <c r="O215">
        <v>13.05</v>
      </c>
      <c r="Q215" t="s">
        <v>29</v>
      </c>
      <c r="R215">
        <v>0</v>
      </c>
      <c r="T215" t="s">
        <v>29</v>
      </c>
      <c r="U215">
        <v>1</v>
      </c>
      <c r="V215" s="53">
        <f>IF(COUNTIF(RLU!$C:$C,'P11'!$C215)&gt;0,VLOOKUP($C215,RLU!$C$2:$G$992,3,FALSE),0)</f>
        <v>0</v>
      </c>
      <c r="W215" s="53">
        <f>IF(COUNTIF(RLU!$C:$C,'P11'!$C215)&gt;0,VLOOKUP($C215,RLU!$C$2:$G$992,4,FALSE),0)</f>
        <v>0</v>
      </c>
      <c r="X215" s="53">
        <f>IF(COUNTIF(RLU!$C:$C,'P11'!$C215)&gt;0,VLOOKUP($C215,RLU!$C$2:$G$992,5,FALSE),0)</f>
        <v>0</v>
      </c>
      <c r="Y215" s="52" t="str">
        <f>VLOOKUP(H215,LU!C$4:D$24,2,FALSE)</f>
        <v>Vintages</v>
      </c>
    </row>
    <row r="216" spans="1:25" x14ac:dyDescent="0.25">
      <c r="A216" s="14" t="s">
        <v>87</v>
      </c>
      <c r="B216">
        <v>156</v>
      </c>
      <c r="C216">
        <v>491076</v>
      </c>
      <c r="D216" t="s">
        <v>177</v>
      </c>
      <c r="E216" t="s">
        <v>178</v>
      </c>
      <c r="F216" t="s">
        <v>21</v>
      </c>
      <c r="G216" t="s">
        <v>22</v>
      </c>
      <c r="H216">
        <v>705020</v>
      </c>
      <c r="I216" t="s">
        <v>117</v>
      </c>
      <c r="J216">
        <v>16.75</v>
      </c>
      <c r="K216">
        <v>1</v>
      </c>
      <c r="L216">
        <v>352</v>
      </c>
      <c r="M216">
        <v>0.08</v>
      </c>
      <c r="N216">
        <v>29.33</v>
      </c>
      <c r="O216">
        <v>14.65</v>
      </c>
      <c r="P216">
        <v>5155.3999999999996</v>
      </c>
      <c r="Q216" t="s">
        <v>72</v>
      </c>
      <c r="R216">
        <v>0</v>
      </c>
      <c r="S216">
        <v>0.14000000000000001</v>
      </c>
      <c r="T216" t="s">
        <v>72</v>
      </c>
      <c r="U216">
        <v>1</v>
      </c>
      <c r="V216" s="53" t="str">
        <f>IF(COUNTIF(RLU!$C:$C,'P11'!$C216)&gt;0,VLOOKUP($C216,RLU!$C$2:$G$992,3,FALSE),0)</f>
        <v>Other</v>
      </c>
      <c r="W216" s="53" t="str">
        <f>IF(COUNTIF(RLU!$C:$C,'P11'!$C216)&gt;0,VLOOKUP($C216,RLU!$C$2:$G$992,4,FALSE),0)</f>
        <v>Languedoc</v>
      </c>
      <c r="X216" s="53" t="str">
        <f>IF(COUNTIF(RLU!$C:$C,'P11'!$C216)&gt;0,VLOOKUP($C216,RLU!$C$2:$G$992,5,FALSE),0)</f>
        <v>Languedoc</v>
      </c>
      <c r="Y216" s="52" t="str">
        <f>VLOOKUP(H216,LU!C$4:D$24,2,FALSE)</f>
        <v>Vintages</v>
      </c>
    </row>
    <row r="217" spans="1:25" hidden="1" x14ac:dyDescent="0.25">
      <c r="A217" s="14" t="s">
        <v>87</v>
      </c>
      <c r="B217">
        <v>156</v>
      </c>
      <c r="C217">
        <v>524967</v>
      </c>
      <c r="D217" t="s">
        <v>613</v>
      </c>
      <c r="E217" t="s">
        <v>64</v>
      </c>
      <c r="F217" t="s">
        <v>21</v>
      </c>
      <c r="G217" t="s">
        <v>22</v>
      </c>
      <c r="H217">
        <v>706050</v>
      </c>
      <c r="I217" t="s">
        <v>538</v>
      </c>
      <c r="J217">
        <v>19.95</v>
      </c>
      <c r="K217">
        <v>1</v>
      </c>
      <c r="M217">
        <v>0.08</v>
      </c>
      <c r="N217"/>
      <c r="O217">
        <v>17.48</v>
      </c>
      <c r="Q217" t="s">
        <v>29</v>
      </c>
      <c r="R217">
        <v>0</v>
      </c>
      <c r="T217" t="s">
        <v>29</v>
      </c>
      <c r="U217">
        <v>1</v>
      </c>
      <c r="V217" s="53">
        <f>IF(COUNTIF(RLU!$C:$C,'P11'!$C217)&gt;0,VLOOKUP($C217,RLU!$C$2:$G$992,3,FALSE),0)</f>
        <v>0</v>
      </c>
      <c r="W217" s="53">
        <f>IF(COUNTIF(RLU!$C:$C,'P11'!$C217)&gt;0,VLOOKUP($C217,RLU!$C$2:$G$992,4,FALSE),0)</f>
        <v>0</v>
      </c>
      <c r="X217" s="53">
        <f>IF(COUNTIF(RLU!$C:$C,'P11'!$C217)&gt;0,VLOOKUP($C217,RLU!$C$2:$G$992,5,FALSE),0)</f>
        <v>0</v>
      </c>
      <c r="Y217" s="52" t="str">
        <f>VLOOKUP(H217,LU!C$4:D$24,2,FALSE)</f>
        <v>Vintages</v>
      </c>
    </row>
    <row r="218" spans="1:25" x14ac:dyDescent="0.25">
      <c r="A218" s="14" t="s">
        <v>87</v>
      </c>
      <c r="B218">
        <v>156</v>
      </c>
      <c r="C218">
        <v>556225</v>
      </c>
      <c r="D218" t="s">
        <v>168</v>
      </c>
      <c r="E218" t="s">
        <v>30</v>
      </c>
      <c r="F218" t="s">
        <v>21</v>
      </c>
      <c r="G218" t="s">
        <v>22</v>
      </c>
      <c r="H218">
        <v>705020</v>
      </c>
      <c r="I218" t="s">
        <v>117</v>
      </c>
      <c r="J218">
        <v>33.25</v>
      </c>
      <c r="K218">
        <v>1</v>
      </c>
      <c r="L218">
        <v>60</v>
      </c>
      <c r="M218">
        <v>0.08</v>
      </c>
      <c r="N218">
        <v>5</v>
      </c>
      <c r="O218">
        <v>29.25</v>
      </c>
      <c r="P218">
        <v>1754.87</v>
      </c>
      <c r="Q218" t="s">
        <v>80</v>
      </c>
      <c r="R218">
        <v>0</v>
      </c>
      <c r="S218">
        <v>0.02</v>
      </c>
      <c r="T218" t="s">
        <v>72</v>
      </c>
      <c r="U218">
        <v>1</v>
      </c>
      <c r="V218" s="53" t="str">
        <f>IF(COUNTIF(RLU!$C:$C,'P11'!$C218)&gt;0,VLOOKUP($C218,RLU!$C$2:$G$992,3,FALSE),0)</f>
        <v>Other</v>
      </c>
      <c r="W218" s="53" t="str">
        <f>IF(COUNTIF(RLU!$C:$C,'P11'!$C218)&gt;0,VLOOKUP($C218,RLU!$C$2:$G$992,4,FALSE),0)</f>
        <v>Provence</v>
      </c>
      <c r="X218" s="53" t="str">
        <f>IF(COUNTIF(RLU!$C:$C,'P11'!$C218)&gt;0,VLOOKUP($C218,RLU!$C$2:$G$992,5,FALSE),0)</f>
        <v>Cotes De Provence</v>
      </c>
      <c r="Y218" s="52" t="str">
        <f>VLOOKUP(H218,LU!C$4:D$24,2,FALSE)</f>
        <v>Vintages</v>
      </c>
    </row>
    <row r="219" spans="1:25" hidden="1" x14ac:dyDescent="0.25">
      <c r="A219" s="14" t="s">
        <v>87</v>
      </c>
      <c r="B219">
        <v>156</v>
      </c>
      <c r="C219">
        <v>558114</v>
      </c>
      <c r="D219" t="s">
        <v>782</v>
      </c>
      <c r="E219" t="s">
        <v>584</v>
      </c>
      <c r="F219" t="s">
        <v>21</v>
      </c>
      <c r="G219" t="s">
        <v>22</v>
      </c>
      <c r="H219">
        <v>706020</v>
      </c>
      <c r="I219" t="s">
        <v>497</v>
      </c>
      <c r="J219">
        <v>29.95</v>
      </c>
      <c r="K219">
        <v>1</v>
      </c>
      <c r="L219">
        <v>62</v>
      </c>
      <c r="M219">
        <v>0.08</v>
      </c>
      <c r="N219">
        <v>5.17</v>
      </c>
      <c r="O219">
        <v>26.33</v>
      </c>
      <c r="P219">
        <v>1632.3</v>
      </c>
      <c r="Q219" t="s">
        <v>80</v>
      </c>
      <c r="R219">
        <v>0</v>
      </c>
      <c r="S219">
        <v>0.02</v>
      </c>
      <c r="T219" t="s">
        <v>72</v>
      </c>
      <c r="U219">
        <v>1</v>
      </c>
      <c r="V219" s="53">
        <f>IF(COUNTIF(RLU!$C:$C,'P11'!$C219)&gt;0,VLOOKUP($C219,RLU!$C$2:$G$992,3,FALSE),0)</f>
        <v>0</v>
      </c>
      <c r="W219" s="53">
        <f>IF(COUNTIF(RLU!$C:$C,'P11'!$C219)&gt;0,VLOOKUP($C219,RLU!$C$2:$G$992,4,FALSE),0)</f>
        <v>0</v>
      </c>
      <c r="X219" s="53">
        <f>IF(COUNTIF(RLU!$C:$C,'P11'!$C219)&gt;0,VLOOKUP($C219,RLU!$C$2:$G$992,5,FALSE),0)</f>
        <v>0</v>
      </c>
      <c r="Y219" s="52" t="str">
        <f>VLOOKUP(H219,LU!C$4:D$24,2,FALSE)</f>
        <v>Vintages</v>
      </c>
    </row>
    <row r="220" spans="1:25" x14ac:dyDescent="0.25">
      <c r="A220" s="14" t="s">
        <v>87</v>
      </c>
      <c r="B220">
        <v>156</v>
      </c>
      <c r="C220">
        <v>562595</v>
      </c>
      <c r="D220" t="s">
        <v>770</v>
      </c>
      <c r="E220" t="s">
        <v>36</v>
      </c>
      <c r="F220" t="s">
        <v>21</v>
      </c>
      <c r="G220" t="s">
        <v>22</v>
      </c>
      <c r="H220">
        <v>705020</v>
      </c>
      <c r="I220" t="s">
        <v>117</v>
      </c>
      <c r="J220">
        <v>22.95</v>
      </c>
      <c r="K220">
        <v>1</v>
      </c>
      <c r="L220">
        <v>1</v>
      </c>
      <c r="M220">
        <v>0.08</v>
      </c>
      <c r="N220">
        <v>0.08</v>
      </c>
      <c r="O220">
        <v>20.13</v>
      </c>
      <c r="P220">
        <v>20.13</v>
      </c>
      <c r="Q220" t="s">
        <v>37</v>
      </c>
      <c r="R220">
        <v>0</v>
      </c>
      <c r="S220">
        <v>0</v>
      </c>
      <c r="T220" t="s">
        <v>29</v>
      </c>
      <c r="U220">
        <v>1</v>
      </c>
      <c r="V220" s="53" t="str">
        <f>IF(COUNTIF(RLU!$C:$C,'P11'!$C220)&gt;0,VLOOKUP($C220,RLU!$C$2:$G$992,3,FALSE),0)</f>
        <v>Caves D'Esclans</v>
      </c>
      <c r="W220" s="53" t="str">
        <f>IF(COUNTIF(RLU!$C:$C,'P11'!$C220)&gt;0,VLOOKUP($C220,RLU!$C$2:$G$992,4,FALSE),0)</f>
        <v>Provence</v>
      </c>
      <c r="X220" s="53" t="str">
        <f>IF(COUNTIF(RLU!$C:$C,'P11'!$C220)&gt;0,VLOOKUP($C220,RLU!$C$2:$G$992,5,FALSE),0)</f>
        <v>Cotes De Provence</v>
      </c>
      <c r="Y220" s="52" t="str">
        <f>VLOOKUP(H220,LU!C$4:D$24,2,FALSE)</f>
        <v>Vintages</v>
      </c>
    </row>
    <row r="221" spans="1:25" hidden="1" x14ac:dyDescent="0.25">
      <c r="A221" s="14" t="s">
        <v>87</v>
      </c>
      <c r="B221">
        <v>156</v>
      </c>
      <c r="C221">
        <v>622142</v>
      </c>
      <c r="D221" t="s">
        <v>574</v>
      </c>
      <c r="E221" t="s">
        <v>56</v>
      </c>
      <c r="F221" t="s">
        <v>21</v>
      </c>
      <c r="G221" t="s">
        <v>22</v>
      </c>
      <c r="H221">
        <v>705030</v>
      </c>
      <c r="I221" t="s">
        <v>523</v>
      </c>
      <c r="J221">
        <v>12.75</v>
      </c>
      <c r="K221">
        <v>1</v>
      </c>
      <c r="L221">
        <v>396</v>
      </c>
      <c r="M221">
        <v>0.08</v>
      </c>
      <c r="N221">
        <v>33</v>
      </c>
      <c r="O221">
        <v>11.11</v>
      </c>
      <c r="P221">
        <v>4398.05</v>
      </c>
      <c r="Q221" t="s">
        <v>72</v>
      </c>
      <c r="R221">
        <v>0</v>
      </c>
      <c r="S221">
        <v>0.15</v>
      </c>
      <c r="T221" t="s">
        <v>72</v>
      </c>
      <c r="U221">
        <v>1</v>
      </c>
      <c r="V221" s="53">
        <f>IF(COUNTIF(RLU!$C:$C,'P11'!$C221)&gt;0,VLOOKUP($C221,RLU!$C$2:$G$992,3,FALSE),0)</f>
        <v>0</v>
      </c>
      <c r="W221" s="53">
        <f>IF(COUNTIF(RLU!$C:$C,'P11'!$C221)&gt;0,VLOOKUP($C221,RLU!$C$2:$G$992,4,FALSE),0)</f>
        <v>0</v>
      </c>
      <c r="X221" s="53">
        <f>IF(COUNTIF(RLU!$C:$C,'P11'!$C221)&gt;0,VLOOKUP($C221,RLU!$C$2:$G$992,5,FALSE),0)</f>
        <v>0</v>
      </c>
      <c r="Y221" s="52" t="str">
        <f>VLOOKUP(H221,LU!C$4:D$24,2,FALSE)</f>
        <v>Vintages</v>
      </c>
    </row>
    <row r="222" spans="1:25" hidden="1" x14ac:dyDescent="0.25">
      <c r="A222" s="14" t="s">
        <v>87</v>
      </c>
      <c r="B222">
        <v>156</v>
      </c>
      <c r="C222">
        <v>640011</v>
      </c>
      <c r="D222" t="s">
        <v>589</v>
      </c>
      <c r="E222" t="s">
        <v>20</v>
      </c>
      <c r="F222" t="s">
        <v>21</v>
      </c>
      <c r="G222" t="s">
        <v>22</v>
      </c>
      <c r="H222">
        <v>522561</v>
      </c>
      <c r="I222" t="s">
        <v>408</v>
      </c>
      <c r="J222">
        <v>11.35</v>
      </c>
      <c r="K222">
        <v>1</v>
      </c>
      <c r="M222">
        <v>0.08</v>
      </c>
      <c r="N222"/>
      <c r="O222">
        <v>9.8699999999999992</v>
      </c>
      <c r="Q222" t="s">
        <v>29</v>
      </c>
      <c r="R222">
        <v>0</v>
      </c>
      <c r="T222" t="s">
        <v>29</v>
      </c>
      <c r="U222">
        <v>2</v>
      </c>
      <c r="V222" s="53">
        <f>IF(COUNTIF(RLU!$C:$C,'P11'!$C222)&gt;0,VLOOKUP($C222,RLU!$C$2:$G$992,3,FALSE),0)</f>
        <v>0</v>
      </c>
      <c r="W222" s="53">
        <f>IF(COUNTIF(RLU!$C:$C,'P11'!$C222)&gt;0,VLOOKUP($C222,RLU!$C$2:$G$992,4,FALSE),0)</f>
        <v>0</v>
      </c>
      <c r="X222" s="53">
        <f>IF(COUNTIF(RLU!$C:$C,'P11'!$C222)&gt;0,VLOOKUP($C222,RLU!$C$2:$G$992,5,FALSE),0)</f>
        <v>0</v>
      </c>
      <c r="Y222" s="52" t="str">
        <f>VLOOKUP(H222,LU!C$4:D$24,2,FALSE)</f>
        <v>Wines</v>
      </c>
    </row>
    <row r="223" spans="1:25" x14ac:dyDescent="0.25">
      <c r="A223" s="14" t="s">
        <v>87</v>
      </c>
      <c r="B223">
        <v>156</v>
      </c>
      <c r="C223">
        <v>648089</v>
      </c>
      <c r="D223" t="s">
        <v>171</v>
      </c>
      <c r="E223" t="s">
        <v>36</v>
      </c>
      <c r="F223" t="s">
        <v>21</v>
      </c>
      <c r="G223" t="s">
        <v>22</v>
      </c>
      <c r="H223">
        <v>705020</v>
      </c>
      <c r="I223" t="s">
        <v>117</v>
      </c>
      <c r="J223">
        <v>179.95</v>
      </c>
      <c r="K223">
        <v>1</v>
      </c>
      <c r="M223">
        <v>0.08</v>
      </c>
      <c r="N223"/>
      <c r="O223">
        <v>159.07</v>
      </c>
      <c r="Q223" t="s">
        <v>29</v>
      </c>
      <c r="R223">
        <v>0</v>
      </c>
      <c r="T223" t="s">
        <v>29</v>
      </c>
      <c r="U223">
        <v>1</v>
      </c>
      <c r="V223" s="53" t="str">
        <f>IF(COUNTIF(RLU!$C:$C,'P11'!$C223)&gt;0,VLOOKUP($C223,RLU!$C$2:$G$992,3,FALSE),0)</f>
        <v>Caves D'Esclans</v>
      </c>
      <c r="W223" s="53" t="str">
        <f>IF(COUNTIF(RLU!$C:$C,'P11'!$C223)&gt;0,VLOOKUP($C223,RLU!$C$2:$G$992,4,FALSE),0)</f>
        <v>Provence</v>
      </c>
      <c r="X223" s="53" t="str">
        <f>IF(COUNTIF(RLU!$C:$C,'P11'!$C223)&gt;0,VLOOKUP($C223,RLU!$C$2:$G$992,5,FALSE),0)</f>
        <v>Cotes De Provence</v>
      </c>
      <c r="Y223" s="52" t="str">
        <f>VLOOKUP(H223,LU!C$4:D$24,2,FALSE)</f>
        <v>Vintages</v>
      </c>
    </row>
    <row r="224" spans="1:25" hidden="1" x14ac:dyDescent="0.25">
      <c r="A224" s="14" t="s">
        <v>87</v>
      </c>
      <c r="B224">
        <v>156</v>
      </c>
      <c r="C224">
        <v>999821</v>
      </c>
      <c r="D224" t="s">
        <v>850</v>
      </c>
      <c r="E224" t="s">
        <v>539</v>
      </c>
      <c r="F224" t="s">
        <v>21</v>
      </c>
      <c r="G224" t="s">
        <v>22</v>
      </c>
      <c r="H224">
        <v>706050</v>
      </c>
      <c r="I224" t="s">
        <v>538</v>
      </c>
      <c r="J224">
        <v>12.95</v>
      </c>
      <c r="K224">
        <v>1</v>
      </c>
      <c r="L224">
        <v>2</v>
      </c>
      <c r="M224">
        <v>0.08</v>
      </c>
      <c r="N224">
        <v>0.17</v>
      </c>
      <c r="O224">
        <v>11.28</v>
      </c>
      <c r="P224">
        <v>22.57</v>
      </c>
      <c r="Q224" t="s">
        <v>83</v>
      </c>
      <c r="R224">
        <v>0</v>
      </c>
      <c r="S224">
        <v>0</v>
      </c>
      <c r="T224" t="s">
        <v>29</v>
      </c>
      <c r="U224">
        <v>1</v>
      </c>
      <c r="V224" s="53">
        <f>IF(COUNTIF(RLU!$C:$C,'P11'!$C224)&gt;0,VLOOKUP($C224,RLU!$C$2:$G$992,3,FALSE),0)</f>
        <v>0</v>
      </c>
      <c r="W224" s="53">
        <f>IF(COUNTIF(RLU!$C:$C,'P11'!$C224)&gt;0,VLOOKUP($C224,RLU!$C$2:$G$992,4,FALSE),0)</f>
        <v>0</v>
      </c>
      <c r="X224" s="53">
        <f>IF(COUNTIF(RLU!$C:$C,'P11'!$C224)&gt;0,VLOOKUP($C224,RLU!$C$2:$G$992,5,FALSE),0)</f>
        <v>0</v>
      </c>
      <c r="Y224" s="52" t="str">
        <f>VLOOKUP(H224,LU!C$4:D$24,2,FALSE)</f>
        <v>Vintages</v>
      </c>
    </row>
    <row r="225" spans="1:25" hidden="1" x14ac:dyDescent="0.25">
      <c r="A225" s="14" t="s">
        <v>87</v>
      </c>
      <c r="B225">
        <v>157</v>
      </c>
      <c r="C225">
        <v>446765</v>
      </c>
      <c r="D225" t="s">
        <v>475</v>
      </c>
      <c r="E225" t="s">
        <v>23</v>
      </c>
      <c r="F225" t="s">
        <v>21</v>
      </c>
      <c r="G225" t="s">
        <v>24</v>
      </c>
      <c r="H225">
        <v>522566</v>
      </c>
      <c r="I225" t="s">
        <v>425</v>
      </c>
      <c r="J225">
        <v>12.15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 t="s">
        <v>29</v>
      </c>
      <c r="R225">
        <v>0</v>
      </c>
      <c r="S225">
        <v>0</v>
      </c>
      <c r="T225" t="s">
        <v>29</v>
      </c>
      <c r="U225">
        <v>1</v>
      </c>
      <c r="V225" s="53">
        <f>IF(COUNTIF(RLU!$C:$C,'P11'!$C225)&gt;0,VLOOKUP($C225,RLU!$C$2:$G$992,3,FALSE),0)</f>
        <v>0</v>
      </c>
      <c r="W225" s="53">
        <f>IF(COUNTIF(RLU!$C:$C,'P11'!$C225)&gt;0,VLOOKUP($C225,RLU!$C$2:$G$992,4,FALSE),0)</f>
        <v>0</v>
      </c>
      <c r="X225" s="53">
        <f>IF(COUNTIF(RLU!$C:$C,'P11'!$C225)&gt;0,VLOOKUP($C225,RLU!$C$2:$G$992,5,FALSE),0)</f>
        <v>0</v>
      </c>
      <c r="Y225" s="52" t="str">
        <f>VLOOKUP(H225,LU!C$4:D$24,2,FALSE)</f>
        <v>Wines</v>
      </c>
    </row>
    <row r="226" spans="1:25" hidden="1" x14ac:dyDescent="0.25">
      <c r="A226" s="14" t="s">
        <v>87</v>
      </c>
      <c r="B226">
        <v>157</v>
      </c>
      <c r="C226">
        <v>492926</v>
      </c>
      <c r="D226" t="s">
        <v>649</v>
      </c>
      <c r="E226" t="s">
        <v>42</v>
      </c>
      <c r="F226" t="s">
        <v>21</v>
      </c>
      <c r="G226" t="s">
        <v>22</v>
      </c>
      <c r="H226">
        <v>706030</v>
      </c>
      <c r="I226" t="s">
        <v>438</v>
      </c>
      <c r="J226">
        <v>14.75</v>
      </c>
      <c r="K226">
        <v>0</v>
      </c>
      <c r="L226">
        <v>56</v>
      </c>
      <c r="M226">
        <v>0</v>
      </c>
      <c r="N226">
        <v>4.67</v>
      </c>
      <c r="O226">
        <v>0</v>
      </c>
      <c r="P226">
        <v>721.06</v>
      </c>
      <c r="Q226" t="s">
        <v>72</v>
      </c>
      <c r="R226">
        <v>0</v>
      </c>
      <c r="S226">
        <v>0.02</v>
      </c>
      <c r="T226" t="s">
        <v>72</v>
      </c>
      <c r="U226">
        <v>1</v>
      </c>
      <c r="V226" s="53">
        <f>IF(COUNTIF(RLU!$C:$C,'P11'!$C226)&gt;0,VLOOKUP($C226,RLU!$C$2:$G$992,3,FALSE),0)</f>
        <v>0</v>
      </c>
      <c r="W226" s="53">
        <f>IF(COUNTIF(RLU!$C:$C,'P11'!$C226)&gt;0,VLOOKUP($C226,RLU!$C$2:$G$992,4,FALSE),0)</f>
        <v>0</v>
      </c>
      <c r="X226" s="53">
        <f>IF(COUNTIF(RLU!$C:$C,'P11'!$C226)&gt;0,VLOOKUP($C226,RLU!$C$2:$G$992,5,FALSE),0)</f>
        <v>0</v>
      </c>
      <c r="Y226" s="52" t="str">
        <f>VLOOKUP(H226,LU!C$4:D$24,2,FALSE)</f>
        <v>Vintages</v>
      </c>
    </row>
    <row r="227" spans="1:25" hidden="1" x14ac:dyDescent="0.25">
      <c r="A227" s="14" t="s">
        <v>87</v>
      </c>
      <c r="B227">
        <v>157</v>
      </c>
      <c r="C227">
        <v>647149</v>
      </c>
      <c r="D227" t="s">
        <v>505</v>
      </c>
      <c r="E227" t="s">
        <v>20</v>
      </c>
      <c r="F227" t="s">
        <v>446</v>
      </c>
      <c r="G227" t="s">
        <v>24</v>
      </c>
      <c r="H227">
        <v>333341</v>
      </c>
      <c r="I227" t="s">
        <v>417</v>
      </c>
      <c r="J227">
        <v>19.95</v>
      </c>
      <c r="K227">
        <v>0</v>
      </c>
      <c r="M227">
        <v>0</v>
      </c>
      <c r="N227"/>
      <c r="O227">
        <v>0</v>
      </c>
      <c r="Q227" t="s">
        <v>29</v>
      </c>
      <c r="R227">
        <v>0</v>
      </c>
      <c r="T227" t="s">
        <v>29</v>
      </c>
      <c r="U227">
        <v>3</v>
      </c>
      <c r="V227" s="53">
        <f>IF(COUNTIF(RLU!$C:$C,'P11'!$C227)&gt;0,VLOOKUP($C227,RLU!$C$2:$G$992,3,FALSE),0)</f>
        <v>0</v>
      </c>
      <c r="W227" s="53">
        <f>IF(COUNTIF(RLU!$C:$C,'P11'!$C227)&gt;0,VLOOKUP($C227,RLU!$C$2:$G$992,4,FALSE),0)</f>
        <v>0</v>
      </c>
      <c r="X227" s="53">
        <f>IF(COUNTIF(RLU!$C:$C,'P11'!$C227)&gt;0,VLOOKUP($C227,RLU!$C$2:$G$992,5,FALSE),0)</f>
        <v>0</v>
      </c>
      <c r="Y227" s="52" t="str">
        <f>VLOOKUP(H227,LU!C$4:D$24,2,FALSE)</f>
        <v>Wines</v>
      </c>
    </row>
    <row r="228" spans="1:25" hidden="1" x14ac:dyDescent="0.25">
      <c r="A228" s="14" t="s">
        <v>87</v>
      </c>
      <c r="B228">
        <v>158</v>
      </c>
      <c r="C228">
        <v>445874</v>
      </c>
      <c r="D228" t="s">
        <v>699</v>
      </c>
      <c r="E228" t="s">
        <v>20</v>
      </c>
      <c r="F228" t="s">
        <v>21</v>
      </c>
      <c r="G228" t="s">
        <v>22</v>
      </c>
      <c r="H228">
        <v>522564</v>
      </c>
      <c r="I228" t="s">
        <v>503</v>
      </c>
      <c r="J228">
        <v>7.45</v>
      </c>
      <c r="K228">
        <v>-1</v>
      </c>
      <c r="M228">
        <v>-0.08</v>
      </c>
      <c r="N228"/>
      <c r="O228">
        <v>-6.42</v>
      </c>
      <c r="Q228" t="s">
        <v>29</v>
      </c>
      <c r="R228">
        <v>0</v>
      </c>
      <c r="T228" t="s">
        <v>29</v>
      </c>
      <c r="U228">
        <v>1</v>
      </c>
      <c r="V228" s="53">
        <f>IF(COUNTIF(RLU!$C:$C,'P11'!$C228)&gt;0,VLOOKUP($C228,RLU!$C$2:$G$992,3,FALSE),0)</f>
        <v>0</v>
      </c>
      <c r="W228" s="53">
        <f>IF(COUNTIF(RLU!$C:$C,'P11'!$C228)&gt;0,VLOOKUP($C228,RLU!$C$2:$G$992,4,FALSE),0)</f>
        <v>0</v>
      </c>
      <c r="X228" s="53">
        <f>IF(COUNTIF(RLU!$C:$C,'P11'!$C228)&gt;0,VLOOKUP($C228,RLU!$C$2:$G$992,5,FALSE),0)</f>
        <v>0</v>
      </c>
      <c r="Y228" s="52" t="str">
        <f>VLOOKUP(H228,LU!C$4:D$24,2,FALSE)</f>
        <v>Wines</v>
      </c>
    </row>
    <row r="229" spans="1:25" hidden="1" x14ac:dyDescent="0.25">
      <c r="A229" s="14" t="s">
        <v>89</v>
      </c>
      <c r="B229">
        <v>1</v>
      </c>
      <c r="C229" s="31">
        <v>589028</v>
      </c>
      <c r="D229" s="24" t="s">
        <v>399</v>
      </c>
      <c r="E229" t="s">
        <v>400</v>
      </c>
      <c r="F229" t="s">
        <v>401</v>
      </c>
      <c r="G229" t="s">
        <v>402</v>
      </c>
      <c r="H229">
        <v>524780</v>
      </c>
      <c r="I229" t="s">
        <v>403</v>
      </c>
      <c r="J229">
        <v>37.950000000000003</v>
      </c>
      <c r="K229">
        <v>60895</v>
      </c>
      <c r="L229">
        <v>63315</v>
      </c>
      <c r="M229" s="47">
        <v>27064.44</v>
      </c>
      <c r="N229" s="47">
        <v>28140</v>
      </c>
      <c r="O229" s="47">
        <v>2034324.12</v>
      </c>
      <c r="P229">
        <v>2115169.25</v>
      </c>
      <c r="Q229" t="s">
        <v>39</v>
      </c>
      <c r="R229">
        <v>5.05</v>
      </c>
      <c r="S229">
        <v>5.15</v>
      </c>
      <c r="T229" t="s">
        <v>443</v>
      </c>
      <c r="U229">
        <v>475</v>
      </c>
      <c r="V229" s="53">
        <f>IF(COUNTIF(RLU!$C:$C,'P11'!$C229)&gt;0,VLOOKUP($C229,RLU!$C$2:$G$992,3,FALSE),0)</f>
        <v>0</v>
      </c>
      <c r="W229" s="53">
        <f>IF(COUNTIF(RLU!$C:$C,'P11'!$C229)&gt;0,VLOOKUP($C229,RLU!$C$2:$G$992,4,FALSE),0)</f>
        <v>0</v>
      </c>
      <c r="X229" s="53">
        <f>IF(COUNTIF(RLU!$C:$C,'P11'!$C229)&gt;0,VLOOKUP($C229,RLU!$C$2:$G$992,5,FALSE),0)</f>
        <v>0</v>
      </c>
      <c r="Y229" s="52" t="str">
        <f>VLOOKUP(H229,LU!C$4:D$24,2,FALSE)</f>
        <v>Wines</v>
      </c>
    </row>
    <row r="230" spans="1:25" x14ac:dyDescent="0.25">
      <c r="A230" s="14" t="s">
        <v>89</v>
      </c>
      <c r="B230">
        <v>2</v>
      </c>
      <c r="C230" s="31">
        <v>373985</v>
      </c>
      <c r="D230" t="s">
        <v>116</v>
      </c>
      <c r="E230" t="s">
        <v>67</v>
      </c>
      <c r="F230" t="s">
        <v>21</v>
      </c>
      <c r="G230" t="s">
        <v>22</v>
      </c>
      <c r="H230">
        <v>705020</v>
      </c>
      <c r="I230" t="s">
        <v>117</v>
      </c>
      <c r="J230">
        <v>18.95</v>
      </c>
      <c r="K230">
        <v>323728</v>
      </c>
      <c r="L230">
        <v>254166</v>
      </c>
      <c r="M230">
        <v>26977.33</v>
      </c>
      <c r="N230">
        <v>21180.5</v>
      </c>
      <c r="O230">
        <v>5371592.9199999999</v>
      </c>
      <c r="P230">
        <v>4217356.1900000004</v>
      </c>
      <c r="Q230" t="s">
        <v>784</v>
      </c>
      <c r="R230">
        <v>5.03</v>
      </c>
      <c r="S230">
        <v>3.87</v>
      </c>
      <c r="T230" t="s">
        <v>729</v>
      </c>
      <c r="U230">
        <v>420</v>
      </c>
      <c r="V230" s="53" t="str">
        <f>IF(COUNTIF(RLU!$C:$C,'P11'!$C230)&gt;0,VLOOKUP($C230,RLU!$C$2:$G$992,3,FALSE),0)</f>
        <v>Gerard Bertrand</v>
      </c>
      <c r="W230" s="53" t="str">
        <f>IF(COUNTIF(RLU!$C:$C,'P11'!$C230)&gt;0,VLOOKUP($C230,RLU!$C$2:$G$992,4,FALSE),0)</f>
        <v>Midi</v>
      </c>
      <c r="X230" s="53" t="str">
        <f>IF(COUNTIF(RLU!$C:$C,'P11'!$C230)&gt;0,VLOOKUP($C230,RLU!$C$2:$G$992,5,FALSE),0)</f>
        <v>Midi</v>
      </c>
      <c r="Y230" s="52" t="str">
        <f>VLOOKUP(H230,LU!C$4:D$24,2,FALSE)</f>
        <v>Vintages</v>
      </c>
    </row>
    <row r="231" spans="1:25" hidden="1" x14ac:dyDescent="0.25">
      <c r="A231" s="14" t="s">
        <v>89</v>
      </c>
      <c r="B231">
        <v>3</v>
      </c>
      <c r="C231" s="31">
        <v>367276</v>
      </c>
      <c r="D231" t="s">
        <v>406</v>
      </c>
      <c r="E231" t="s">
        <v>407</v>
      </c>
      <c r="F231" t="s">
        <v>21</v>
      </c>
      <c r="G231" t="s">
        <v>22</v>
      </c>
      <c r="H231">
        <v>522561</v>
      </c>
      <c r="I231" t="s">
        <v>408</v>
      </c>
      <c r="J231">
        <v>13.5</v>
      </c>
      <c r="K231">
        <v>311851</v>
      </c>
      <c r="L231">
        <v>304282</v>
      </c>
      <c r="M231">
        <v>25987.58</v>
      </c>
      <c r="N231">
        <v>25356.83</v>
      </c>
      <c r="O231">
        <v>3670458.67</v>
      </c>
      <c r="P231">
        <v>3581372.21</v>
      </c>
      <c r="Q231" t="s">
        <v>508</v>
      </c>
      <c r="R231">
        <v>4.8499999999999996</v>
      </c>
      <c r="S231">
        <v>4.6399999999999997</v>
      </c>
      <c r="T231" t="s">
        <v>702</v>
      </c>
      <c r="U231">
        <v>526</v>
      </c>
      <c r="V231" s="53">
        <f>IF(COUNTIF(RLU!$C:$C,'P11'!$C231)&gt;0,VLOOKUP($C231,RLU!$C$2:$G$992,3,FALSE),0)</f>
        <v>0</v>
      </c>
      <c r="W231" s="53">
        <f>IF(COUNTIF(RLU!$C:$C,'P11'!$C231)&gt;0,VLOOKUP($C231,RLU!$C$2:$G$992,4,FALSE),0)</f>
        <v>0</v>
      </c>
      <c r="X231" s="53">
        <f>IF(COUNTIF(RLU!$C:$C,'P11'!$C231)&gt;0,VLOOKUP($C231,RLU!$C$2:$G$992,5,FALSE),0)</f>
        <v>0</v>
      </c>
      <c r="Y231" s="52" t="str">
        <f>VLOOKUP(H231,LU!C$4:D$24,2,FALSE)</f>
        <v>Wines</v>
      </c>
    </row>
    <row r="232" spans="1:25" hidden="1" x14ac:dyDescent="0.25">
      <c r="A232" s="14" t="s">
        <v>89</v>
      </c>
      <c r="B232">
        <v>4</v>
      </c>
      <c r="C232" s="31">
        <v>68528</v>
      </c>
      <c r="D232" t="s">
        <v>411</v>
      </c>
      <c r="E232" t="s">
        <v>412</v>
      </c>
      <c r="F232" t="s">
        <v>401</v>
      </c>
      <c r="G232" t="s">
        <v>402</v>
      </c>
      <c r="H232">
        <v>524780</v>
      </c>
      <c r="I232" t="s">
        <v>403</v>
      </c>
      <c r="J232">
        <v>36.950000000000003</v>
      </c>
      <c r="K232">
        <v>49790</v>
      </c>
      <c r="L232">
        <v>49710</v>
      </c>
      <c r="M232">
        <v>22128.89</v>
      </c>
      <c r="N232">
        <v>22093.33</v>
      </c>
      <c r="O232">
        <v>1619276.55</v>
      </c>
      <c r="P232">
        <v>1616674.78</v>
      </c>
      <c r="Q232" t="s">
        <v>37</v>
      </c>
      <c r="R232">
        <v>4.13</v>
      </c>
      <c r="S232">
        <v>4.04</v>
      </c>
      <c r="T232" t="s">
        <v>508</v>
      </c>
      <c r="U232">
        <v>346</v>
      </c>
      <c r="V232" s="53">
        <f>IF(COUNTIF(RLU!$C:$C,'P11'!$C232)&gt;0,VLOOKUP($C232,RLU!$C$2:$G$992,3,FALSE),0)</f>
        <v>0</v>
      </c>
      <c r="W232" s="53">
        <f>IF(COUNTIF(RLU!$C:$C,'P11'!$C232)&gt;0,VLOOKUP($C232,RLU!$C$2:$G$992,4,FALSE),0)</f>
        <v>0</v>
      </c>
      <c r="X232" s="53">
        <f>IF(COUNTIF(RLU!$C:$C,'P11'!$C232)&gt;0,VLOOKUP($C232,RLU!$C$2:$G$992,5,FALSE),0)</f>
        <v>0</v>
      </c>
      <c r="Y232" s="52" t="str">
        <f>VLOOKUP(H232,LU!C$4:D$24,2,FALSE)</f>
        <v>Wines</v>
      </c>
    </row>
    <row r="233" spans="1:25" hidden="1" x14ac:dyDescent="0.25">
      <c r="A233" s="14" t="s">
        <v>89</v>
      </c>
      <c r="B233">
        <v>5</v>
      </c>
      <c r="C233" s="31">
        <v>450981</v>
      </c>
      <c r="D233" t="s">
        <v>413</v>
      </c>
      <c r="E233" t="s">
        <v>414</v>
      </c>
      <c r="F233" t="s">
        <v>21</v>
      </c>
      <c r="G233" t="s">
        <v>22</v>
      </c>
      <c r="H233">
        <v>523781</v>
      </c>
      <c r="I233" t="s">
        <v>415</v>
      </c>
      <c r="J233">
        <v>14.95</v>
      </c>
      <c r="K233">
        <v>241417</v>
      </c>
      <c r="L233">
        <v>197100</v>
      </c>
      <c r="M233">
        <v>20118.080000000002</v>
      </c>
      <c r="N233">
        <v>16425</v>
      </c>
      <c r="O233">
        <v>3151239.6</v>
      </c>
      <c r="P233">
        <v>2572765.4900000002</v>
      </c>
      <c r="Q233" t="s">
        <v>851</v>
      </c>
      <c r="R233">
        <v>3.75</v>
      </c>
      <c r="S233">
        <v>3</v>
      </c>
      <c r="T233" t="s">
        <v>441</v>
      </c>
      <c r="U233">
        <v>494</v>
      </c>
      <c r="V233" s="53">
        <f>IF(COUNTIF(RLU!$C:$C,'P11'!$C233)&gt;0,VLOOKUP($C233,RLU!$C$2:$G$992,3,FALSE),0)</f>
        <v>0</v>
      </c>
      <c r="W233" s="53">
        <f>IF(COUNTIF(RLU!$C:$C,'P11'!$C233)&gt;0,VLOOKUP($C233,RLU!$C$2:$G$992,4,FALSE),0)</f>
        <v>0</v>
      </c>
      <c r="X233" s="53">
        <f>IF(COUNTIF(RLU!$C:$C,'P11'!$C233)&gt;0,VLOOKUP($C233,RLU!$C$2:$G$992,5,FALSE),0)</f>
        <v>0</v>
      </c>
      <c r="Y233" s="52" t="str">
        <f>VLOOKUP(H233,LU!C$4:D$24,2,FALSE)</f>
        <v>Wines</v>
      </c>
    </row>
    <row r="234" spans="1:25" hidden="1" x14ac:dyDescent="0.25">
      <c r="A234" s="14" t="s">
        <v>89</v>
      </c>
      <c r="B234">
        <v>6</v>
      </c>
      <c r="C234" s="31">
        <v>279661</v>
      </c>
      <c r="D234" t="s">
        <v>416</v>
      </c>
      <c r="E234" t="s">
        <v>60</v>
      </c>
      <c r="F234" t="s">
        <v>21</v>
      </c>
      <c r="G234" t="s">
        <v>22</v>
      </c>
      <c r="H234">
        <v>333341</v>
      </c>
      <c r="I234" t="s">
        <v>417</v>
      </c>
      <c r="J234">
        <v>11.8</v>
      </c>
      <c r="K234">
        <v>220112</v>
      </c>
      <c r="L234">
        <v>228031</v>
      </c>
      <c r="M234">
        <v>18342.669999999998</v>
      </c>
      <c r="N234">
        <v>19002.580000000002</v>
      </c>
      <c r="O234">
        <v>2259556.81</v>
      </c>
      <c r="P234">
        <v>2340849.2000000002</v>
      </c>
      <c r="Q234" t="s">
        <v>26</v>
      </c>
      <c r="R234">
        <v>3.42</v>
      </c>
      <c r="S234">
        <v>3.47</v>
      </c>
      <c r="T234" t="s">
        <v>444</v>
      </c>
      <c r="U234">
        <v>344</v>
      </c>
      <c r="V234" s="53">
        <f>IF(COUNTIF(RLU!$C:$C,'P11'!$C234)&gt;0,VLOOKUP($C234,RLU!$C$2:$G$992,3,FALSE),0)</f>
        <v>0</v>
      </c>
      <c r="W234" s="53">
        <f>IF(COUNTIF(RLU!$C:$C,'P11'!$C234)&gt;0,VLOOKUP($C234,RLU!$C$2:$G$992,4,FALSE),0)</f>
        <v>0</v>
      </c>
      <c r="X234" s="53">
        <f>IF(COUNTIF(RLU!$C:$C,'P11'!$C234)&gt;0,VLOOKUP($C234,RLU!$C$2:$G$992,5,FALSE),0)</f>
        <v>0</v>
      </c>
      <c r="Y234" s="52" t="str">
        <f>VLOOKUP(H234,LU!C$4:D$24,2,FALSE)</f>
        <v>Wines</v>
      </c>
    </row>
    <row r="235" spans="1:25" hidden="1" x14ac:dyDescent="0.25">
      <c r="A235" s="14" t="s">
        <v>89</v>
      </c>
      <c r="B235">
        <v>7</v>
      </c>
      <c r="C235" s="31">
        <v>12781</v>
      </c>
      <c r="D235" t="s">
        <v>420</v>
      </c>
      <c r="E235" t="s">
        <v>33</v>
      </c>
      <c r="F235" t="s">
        <v>21</v>
      </c>
      <c r="G235" t="s">
        <v>24</v>
      </c>
      <c r="H235">
        <v>333340</v>
      </c>
      <c r="I235" t="s">
        <v>421</v>
      </c>
      <c r="J235">
        <v>17.95</v>
      </c>
      <c r="K235">
        <v>92833</v>
      </c>
      <c r="L235">
        <v>107966</v>
      </c>
      <c r="M235">
        <v>15472.17</v>
      </c>
      <c r="N235">
        <v>17994.330000000002</v>
      </c>
      <c r="O235">
        <v>1458217.48</v>
      </c>
      <c r="P235">
        <v>1695926.11</v>
      </c>
      <c r="Q235" t="s">
        <v>427</v>
      </c>
      <c r="R235">
        <v>2.89</v>
      </c>
      <c r="S235">
        <v>3.29</v>
      </c>
      <c r="T235" t="s">
        <v>47</v>
      </c>
      <c r="U235">
        <v>389</v>
      </c>
      <c r="V235" s="53">
        <f>IF(COUNTIF(RLU!$C:$C,'P11'!$C235)&gt;0,VLOOKUP($C235,RLU!$C$2:$G$992,3,FALSE),0)</f>
        <v>0</v>
      </c>
      <c r="W235" s="53">
        <f>IF(COUNTIF(RLU!$C:$C,'P11'!$C235)&gt;0,VLOOKUP($C235,RLU!$C$2:$G$992,4,FALSE),0)</f>
        <v>0</v>
      </c>
      <c r="X235" s="53">
        <f>IF(COUNTIF(RLU!$C:$C,'P11'!$C235)&gt;0,VLOOKUP($C235,RLU!$C$2:$G$992,5,FALSE),0)</f>
        <v>0</v>
      </c>
      <c r="Y235" s="52" t="str">
        <f>VLOOKUP(H235,LU!C$4:D$24,2,FALSE)</f>
        <v>Wines</v>
      </c>
    </row>
    <row r="236" spans="1:25" hidden="1" x14ac:dyDescent="0.25">
      <c r="A236" s="14" t="s">
        <v>89</v>
      </c>
      <c r="B236">
        <v>8</v>
      </c>
      <c r="C236" s="31">
        <v>459917</v>
      </c>
      <c r="D236" t="s">
        <v>418</v>
      </c>
      <c r="E236" t="s">
        <v>400</v>
      </c>
      <c r="F236" t="s">
        <v>21</v>
      </c>
      <c r="G236" t="s">
        <v>24</v>
      </c>
      <c r="H236">
        <v>524780</v>
      </c>
      <c r="I236" t="s">
        <v>403</v>
      </c>
      <c r="J236">
        <v>16.95</v>
      </c>
      <c r="K236">
        <v>89015</v>
      </c>
      <c r="L236">
        <v>91381</v>
      </c>
      <c r="M236">
        <v>14835.83</v>
      </c>
      <c r="N236">
        <v>15230.17</v>
      </c>
      <c r="O236">
        <v>1319470.1299999999</v>
      </c>
      <c r="P236">
        <v>1354541.37</v>
      </c>
      <c r="Q236" t="s">
        <v>26</v>
      </c>
      <c r="R236">
        <v>2.77</v>
      </c>
      <c r="S236">
        <v>2.78</v>
      </c>
      <c r="T236" t="s">
        <v>37</v>
      </c>
      <c r="U236">
        <v>453</v>
      </c>
      <c r="V236" s="53">
        <f>IF(COUNTIF(RLU!$C:$C,'P11'!$C236)&gt;0,VLOOKUP($C236,RLU!$C$2:$G$992,3,FALSE),0)</f>
        <v>0</v>
      </c>
      <c r="W236" s="53">
        <f>IF(COUNTIF(RLU!$C:$C,'P11'!$C236)&gt;0,VLOOKUP($C236,RLU!$C$2:$G$992,4,FALSE),0)</f>
        <v>0</v>
      </c>
      <c r="X236" s="53">
        <f>IF(COUNTIF(RLU!$C:$C,'P11'!$C236)&gt;0,VLOOKUP($C236,RLU!$C$2:$G$992,5,FALSE),0)</f>
        <v>0</v>
      </c>
      <c r="Y236" s="52" t="str">
        <f>VLOOKUP(H236,LU!C$4:D$24,2,FALSE)</f>
        <v>Wines</v>
      </c>
    </row>
    <row r="237" spans="1:25" hidden="1" x14ac:dyDescent="0.25">
      <c r="A237" s="14" t="s">
        <v>89</v>
      </c>
      <c r="B237">
        <v>9</v>
      </c>
      <c r="C237" s="31">
        <v>308460</v>
      </c>
      <c r="D237" t="s">
        <v>423</v>
      </c>
      <c r="E237" t="s">
        <v>424</v>
      </c>
      <c r="F237" t="s">
        <v>21</v>
      </c>
      <c r="G237" t="s">
        <v>24</v>
      </c>
      <c r="H237">
        <v>522566</v>
      </c>
      <c r="I237" t="s">
        <v>425</v>
      </c>
      <c r="J237">
        <v>18.899999999999999</v>
      </c>
      <c r="K237">
        <v>85254</v>
      </c>
      <c r="L237">
        <v>99772</v>
      </c>
      <c r="M237">
        <v>14209</v>
      </c>
      <c r="N237">
        <v>16628.669999999998</v>
      </c>
      <c r="O237">
        <v>1410840.53</v>
      </c>
      <c r="P237">
        <v>1651094.16</v>
      </c>
      <c r="Q237" t="s">
        <v>426</v>
      </c>
      <c r="R237">
        <v>2.65</v>
      </c>
      <c r="S237">
        <v>3.04</v>
      </c>
      <c r="T237" t="s">
        <v>48</v>
      </c>
      <c r="U237">
        <v>525</v>
      </c>
      <c r="V237" s="53">
        <f>IF(COUNTIF(RLU!$C:$C,'P11'!$C237)&gt;0,VLOOKUP($C237,RLU!$C$2:$G$992,3,FALSE),0)</f>
        <v>0</v>
      </c>
      <c r="W237" s="53">
        <f>IF(COUNTIF(RLU!$C:$C,'P11'!$C237)&gt;0,VLOOKUP($C237,RLU!$C$2:$G$992,4,FALSE),0)</f>
        <v>0</v>
      </c>
      <c r="X237" s="53">
        <f>IF(COUNTIF(RLU!$C:$C,'P11'!$C237)&gt;0,VLOOKUP($C237,RLU!$C$2:$G$992,5,FALSE),0)</f>
        <v>0</v>
      </c>
      <c r="Y237" s="52" t="str">
        <f>VLOOKUP(H237,LU!C$4:D$24,2,FALSE)</f>
        <v>Wines</v>
      </c>
    </row>
    <row r="238" spans="1:25" hidden="1" x14ac:dyDescent="0.25">
      <c r="A238" s="14" t="s">
        <v>89</v>
      </c>
      <c r="B238">
        <v>10</v>
      </c>
      <c r="C238" s="31">
        <v>285767</v>
      </c>
      <c r="D238" t="s">
        <v>423</v>
      </c>
      <c r="E238" t="s">
        <v>424</v>
      </c>
      <c r="F238" t="s">
        <v>21</v>
      </c>
      <c r="G238" t="s">
        <v>22</v>
      </c>
      <c r="H238">
        <v>522566</v>
      </c>
      <c r="I238" t="s">
        <v>425</v>
      </c>
      <c r="J238">
        <v>9.9499999999999993</v>
      </c>
      <c r="K238">
        <v>156212</v>
      </c>
      <c r="L238">
        <v>178131</v>
      </c>
      <c r="M238">
        <v>13017.67</v>
      </c>
      <c r="N238">
        <v>14844.25</v>
      </c>
      <c r="O238">
        <v>1347846.9</v>
      </c>
      <c r="P238">
        <v>1536971.02</v>
      </c>
      <c r="Q238" t="s">
        <v>47</v>
      </c>
      <c r="R238">
        <v>2.4300000000000002</v>
      </c>
      <c r="S238">
        <v>2.71</v>
      </c>
      <c r="T238" t="s">
        <v>32</v>
      </c>
      <c r="U238">
        <v>517</v>
      </c>
      <c r="V238" s="53">
        <f>IF(COUNTIF(RLU!$C:$C,'P11'!$C238)&gt;0,VLOOKUP($C238,RLU!$C$2:$G$992,3,FALSE),0)</f>
        <v>0</v>
      </c>
      <c r="W238" s="53">
        <f>IF(COUNTIF(RLU!$C:$C,'P11'!$C238)&gt;0,VLOOKUP($C238,RLU!$C$2:$G$992,4,FALSE),0)</f>
        <v>0</v>
      </c>
      <c r="X238" s="53">
        <f>IF(COUNTIF(RLU!$C:$C,'P11'!$C238)&gt;0,VLOOKUP($C238,RLU!$C$2:$G$992,5,FALSE),0)</f>
        <v>0</v>
      </c>
      <c r="Y238" s="52" t="str">
        <f>VLOOKUP(H238,LU!C$4:D$24,2,FALSE)</f>
        <v>Wines</v>
      </c>
    </row>
    <row r="239" spans="1:25" hidden="1" x14ac:dyDescent="0.25">
      <c r="A239" s="14" t="s">
        <v>89</v>
      </c>
      <c r="B239">
        <v>11</v>
      </c>
      <c r="C239" s="31">
        <v>134916</v>
      </c>
      <c r="D239" t="s">
        <v>428</v>
      </c>
      <c r="E239" t="s">
        <v>49</v>
      </c>
      <c r="F239" t="s">
        <v>21</v>
      </c>
      <c r="G239" t="s">
        <v>22</v>
      </c>
      <c r="H239">
        <v>333341</v>
      </c>
      <c r="I239" t="s">
        <v>417</v>
      </c>
      <c r="J239">
        <v>14.55</v>
      </c>
      <c r="K239">
        <v>149121</v>
      </c>
      <c r="L239">
        <v>200608</v>
      </c>
      <c r="M239">
        <v>12426.75</v>
      </c>
      <c r="N239">
        <v>16717.330000000002</v>
      </c>
      <c r="O239">
        <v>1893704.73</v>
      </c>
      <c r="P239">
        <v>2547544.0699999998</v>
      </c>
      <c r="Q239" t="s">
        <v>556</v>
      </c>
      <c r="R239">
        <v>2.3199999999999998</v>
      </c>
      <c r="S239">
        <v>3.06</v>
      </c>
      <c r="T239" t="s">
        <v>482</v>
      </c>
      <c r="U239">
        <v>431</v>
      </c>
      <c r="V239" s="53">
        <f>IF(COUNTIF(RLU!$C:$C,'P11'!$C239)&gt;0,VLOOKUP($C239,RLU!$C$2:$G$992,3,FALSE),0)</f>
        <v>0</v>
      </c>
      <c r="W239" s="53">
        <f>IF(COUNTIF(RLU!$C:$C,'P11'!$C239)&gt;0,VLOOKUP($C239,RLU!$C$2:$G$992,4,FALSE),0)</f>
        <v>0</v>
      </c>
      <c r="X239" s="53">
        <f>IF(COUNTIF(RLU!$C:$C,'P11'!$C239)&gt;0,VLOOKUP($C239,RLU!$C$2:$G$992,5,FALSE),0)</f>
        <v>0</v>
      </c>
      <c r="Y239" s="52" t="str">
        <f>VLOOKUP(H239,LU!C$4:D$24,2,FALSE)</f>
        <v>Wines</v>
      </c>
    </row>
    <row r="240" spans="1:25" hidden="1" x14ac:dyDescent="0.25">
      <c r="A240" s="14" t="s">
        <v>89</v>
      </c>
      <c r="B240">
        <v>12</v>
      </c>
      <c r="C240" s="31">
        <v>239756</v>
      </c>
      <c r="D240" t="s">
        <v>430</v>
      </c>
      <c r="E240" t="s">
        <v>20</v>
      </c>
      <c r="F240" t="s">
        <v>21</v>
      </c>
      <c r="G240" t="s">
        <v>22</v>
      </c>
      <c r="H240">
        <v>522566</v>
      </c>
      <c r="I240" t="s">
        <v>425</v>
      </c>
      <c r="J240">
        <v>10.95</v>
      </c>
      <c r="K240">
        <v>138819</v>
      </c>
      <c r="L240">
        <v>159297</v>
      </c>
      <c r="M240">
        <v>11568.25</v>
      </c>
      <c r="N240">
        <v>13274.75</v>
      </c>
      <c r="O240">
        <v>1320623.23</v>
      </c>
      <c r="P240">
        <v>1515436.06</v>
      </c>
      <c r="Q240" t="s">
        <v>48</v>
      </c>
      <c r="R240">
        <v>2.16</v>
      </c>
      <c r="S240">
        <v>2.4300000000000002</v>
      </c>
      <c r="T240" t="s">
        <v>501</v>
      </c>
      <c r="U240">
        <v>519</v>
      </c>
      <c r="V240" s="53">
        <f>IF(COUNTIF(RLU!$C:$C,'P11'!$C240)&gt;0,VLOOKUP($C240,RLU!$C$2:$G$992,3,FALSE),0)</f>
        <v>0</v>
      </c>
      <c r="W240" s="53">
        <f>IF(COUNTIF(RLU!$C:$C,'P11'!$C240)&gt;0,VLOOKUP($C240,RLU!$C$2:$G$992,4,FALSE),0)</f>
        <v>0</v>
      </c>
      <c r="X240" s="53">
        <f>IF(COUNTIF(RLU!$C:$C,'P11'!$C240)&gt;0,VLOOKUP($C240,RLU!$C$2:$G$992,5,FALSE),0)</f>
        <v>0</v>
      </c>
      <c r="Y240" s="52" t="str">
        <f>VLOOKUP(H240,LU!C$4:D$24,2,FALSE)</f>
        <v>Wines</v>
      </c>
    </row>
    <row r="241" spans="1:25" hidden="1" x14ac:dyDescent="0.25">
      <c r="A241" s="14" t="s">
        <v>89</v>
      </c>
      <c r="B241">
        <v>13</v>
      </c>
      <c r="C241" s="31">
        <v>593905</v>
      </c>
      <c r="D241" t="s">
        <v>432</v>
      </c>
      <c r="E241" t="s">
        <v>433</v>
      </c>
      <c r="F241" t="s">
        <v>21</v>
      </c>
      <c r="G241" t="s">
        <v>24</v>
      </c>
      <c r="H241">
        <v>524780</v>
      </c>
      <c r="I241" t="s">
        <v>403</v>
      </c>
      <c r="J241">
        <v>16.3</v>
      </c>
      <c r="K241">
        <v>64132</v>
      </c>
      <c r="L241">
        <v>81159</v>
      </c>
      <c r="M241">
        <v>10688.67</v>
      </c>
      <c r="N241">
        <v>13526.5</v>
      </c>
      <c r="O241">
        <v>913739.12</v>
      </c>
      <c r="P241">
        <v>1156336.19</v>
      </c>
      <c r="Q241" t="s">
        <v>565</v>
      </c>
      <c r="R241">
        <v>1.99</v>
      </c>
      <c r="S241">
        <v>2.4700000000000002</v>
      </c>
      <c r="T241" t="s">
        <v>25</v>
      </c>
      <c r="U241">
        <v>408</v>
      </c>
      <c r="V241" s="53">
        <f>IF(COUNTIF(RLU!$C:$C,'P11'!$C241)&gt;0,VLOOKUP($C241,RLU!$C$2:$G$992,3,FALSE),0)</f>
        <v>0</v>
      </c>
      <c r="W241" s="53">
        <f>IF(COUNTIF(RLU!$C:$C,'P11'!$C241)&gt;0,VLOOKUP($C241,RLU!$C$2:$G$992,4,FALSE),0)</f>
        <v>0</v>
      </c>
      <c r="X241" s="53">
        <f>IF(COUNTIF(RLU!$C:$C,'P11'!$C241)&gt;0,VLOOKUP($C241,RLU!$C$2:$G$992,5,FALSE),0)</f>
        <v>0</v>
      </c>
      <c r="Y241" s="52" t="str">
        <f>VLOOKUP(H241,LU!C$4:D$24,2,FALSE)</f>
        <v>Wines</v>
      </c>
    </row>
    <row r="242" spans="1:25" hidden="1" x14ac:dyDescent="0.25">
      <c r="A242" s="14" t="s">
        <v>89</v>
      </c>
      <c r="B242">
        <v>14</v>
      </c>
      <c r="C242" s="31">
        <v>166</v>
      </c>
      <c r="D242" t="s">
        <v>420</v>
      </c>
      <c r="E242" t="s">
        <v>33</v>
      </c>
      <c r="F242" t="s">
        <v>21</v>
      </c>
      <c r="G242" t="s">
        <v>22</v>
      </c>
      <c r="H242">
        <v>333340</v>
      </c>
      <c r="I242" t="s">
        <v>421</v>
      </c>
      <c r="J242">
        <v>10.45</v>
      </c>
      <c r="K242">
        <v>121297</v>
      </c>
      <c r="L242">
        <v>118010</v>
      </c>
      <c r="M242">
        <v>10108.08</v>
      </c>
      <c r="N242">
        <v>9834.17</v>
      </c>
      <c r="O242">
        <v>1100260.3999999999</v>
      </c>
      <c r="P242">
        <v>1070444.69</v>
      </c>
      <c r="Q242" t="s">
        <v>479</v>
      </c>
      <c r="R242">
        <v>1.89</v>
      </c>
      <c r="S242">
        <v>1.8</v>
      </c>
      <c r="T242" t="s">
        <v>702</v>
      </c>
      <c r="U242">
        <v>471</v>
      </c>
      <c r="V242" s="53">
        <f>IF(COUNTIF(RLU!$C:$C,'P11'!$C242)&gt;0,VLOOKUP($C242,RLU!$C$2:$G$992,3,FALSE),0)</f>
        <v>0</v>
      </c>
      <c r="W242" s="53">
        <f>IF(COUNTIF(RLU!$C:$C,'P11'!$C242)&gt;0,VLOOKUP($C242,RLU!$C$2:$G$992,4,FALSE),0)</f>
        <v>0</v>
      </c>
      <c r="X242" s="53">
        <f>IF(COUNTIF(RLU!$C:$C,'P11'!$C242)&gt;0,VLOOKUP($C242,RLU!$C$2:$G$992,5,FALSE),0)</f>
        <v>0</v>
      </c>
      <c r="Y242" s="52" t="str">
        <f>VLOOKUP(H242,LU!C$4:D$24,2,FALSE)</f>
        <v>Wines</v>
      </c>
    </row>
    <row r="243" spans="1:25" hidden="1" x14ac:dyDescent="0.25">
      <c r="A243" s="14" t="s">
        <v>89</v>
      </c>
      <c r="B243">
        <v>15</v>
      </c>
      <c r="C243" s="31">
        <v>650325</v>
      </c>
      <c r="D243" t="s">
        <v>437</v>
      </c>
      <c r="E243" t="s">
        <v>412</v>
      </c>
      <c r="F243" t="s">
        <v>21</v>
      </c>
      <c r="G243" t="s">
        <v>22</v>
      </c>
      <c r="H243">
        <v>706030</v>
      </c>
      <c r="I243" t="s">
        <v>438</v>
      </c>
      <c r="J243">
        <v>18.95</v>
      </c>
      <c r="K243">
        <v>119440</v>
      </c>
      <c r="L243">
        <v>115199</v>
      </c>
      <c r="M243">
        <v>9953.33</v>
      </c>
      <c r="N243">
        <v>9599.92</v>
      </c>
      <c r="O243">
        <v>1981858.41</v>
      </c>
      <c r="P243">
        <v>1911487.83</v>
      </c>
      <c r="Q243" t="s">
        <v>491</v>
      </c>
      <c r="R243">
        <v>1.86</v>
      </c>
      <c r="S243">
        <v>1.76</v>
      </c>
      <c r="T243" t="s">
        <v>43</v>
      </c>
      <c r="U243">
        <v>311</v>
      </c>
      <c r="V243" s="53">
        <f>IF(COUNTIF(RLU!$C:$C,'P11'!$C243)&gt;0,VLOOKUP($C243,RLU!$C$2:$G$992,3,FALSE),0)</f>
        <v>0</v>
      </c>
      <c r="W243" s="53">
        <f>IF(COUNTIF(RLU!$C:$C,'P11'!$C243)&gt;0,VLOOKUP($C243,RLU!$C$2:$G$992,4,FALSE),0)</f>
        <v>0</v>
      </c>
      <c r="X243" s="53">
        <f>IF(COUNTIF(RLU!$C:$C,'P11'!$C243)&gt;0,VLOOKUP($C243,RLU!$C$2:$G$992,5,FALSE),0)</f>
        <v>0</v>
      </c>
      <c r="Y243" s="52" t="str">
        <f>VLOOKUP(H243,LU!C$4:D$24,2,FALSE)</f>
        <v>Vintages</v>
      </c>
    </row>
    <row r="244" spans="1:25" hidden="1" x14ac:dyDescent="0.25">
      <c r="A244" s="14" t="s">
        <v>89</v>
      </c>
      <c r="B244">
        <v>16</v>
      </c>
      <c r="C244" s="31">
        <v>485169</v>
      </c>
      <c r="D244" t="s">
        <v>434</v>
      </c>
      <c r="E244" t="s">
        <v>435</v>
      </c>
      <c r="F244" t="s">
        <v>21</v>
      </c>
      <c r="G244" t="s">
        <v>24</v>
      </c>
      <c r="H244">
        <v>524780</v>
      </c>
      <c r="I244" t="s">
        <v>403</v>
      </c>
      <c r="J244">
        <v>15.95</v>
      </c>
      <c r="K244">
        <v>59107</v>
      </c>
      <c r="L244">
        <v>62316</v>
      </c>
      <c r="M244">
        <v>9851.17</v>
      </c>
      <c r="N244">
        <v>10386</v>
      </c>
      <c r="O244">
        <v>823836.5</v>
      </c>
      <c r="P244">
        <v>868563.72</v>
      </c>
      <c r="Q244" t="s">
        <v>436</v>
      </c>
      <c r="R244">
        <v>1.84</v>
      </c>
      <c r="S244">
        <v>1.9</v>
      </c>
      <c r="T244" t="s">
        <v>26</v>
      </c>
      <c r="U244">
        <v>329</v>
      </c>
      <c r="V244" s="53">
        <f>IF(COUNTIF(RLU!$C:$C,'P11'!$C244)&gt;0,VLOOKUP($C244,RLU!$C$2:$G$992,3,FALSE),0)</f>
        <v>0</v>
      </c>
      <c r="W244" s="53">
        <f>IF(COUNTIF(RLU!$C:$C,'P11'!$C244)&gt;0,VLOOKUP($C244,RLU!$C$2:$G$992,4,FALSE),0)</f>
        <v>0</v>
      </c>
      <c r="X244" s="53">
        <f>IF(COUNTIF(RLU!$C:$C,'P11'!$C244)&gt;0,VLOOKUP($C244,RLU!$C$2:$G$992,5,FALSE),0)</f>
        <v>0</v>
      </c>
      <c r="Y244" s="52" t="str">
        <f>VLOOKUP(H244,LU!C$4:D$24,2,FALSE)</f>
        <v>Wines</v>
      </c>
    </row>
    <row r="245" spans="1:25" hidden="1" x14ac:dyDescent="0.25">
      <c r="A245" s="14" t="s">
        <v>89</v>
      </c>
      <c r="B245">
        <v>17</v>
      </c>
      <c r="C245" s="31">
        <v>234575</v>
      </c>
      <c r="D245" t="s">
        <v>439</v>
      </c>
      <c r="E245" t="s">
        <v>440</v>
      </c>
      <c r="F245" t="s">
        <v>21</v>
      </c>
      <c r="G245" t="s">
        <v>22</v>
      </c>
      <c r="H245">
        <v>333341</v>
      </c>
      <c r="I245" t="s">
        <v>417</v>
      </c>
      <c r="J245">
        <v>13.1</v>
      </c>
      <c r="K245">
        <v>111084</v>
      </c>
      <c r="L245">
        <v>95648</v>
      </c>
      <c r="M245">
        <v>9257</v>
      </c>
      <c r="N245">
        <v>7970.67</v>
      </c>
      <c r="O245">
        <v>1268127.08</v>
      </c>
      <c r="P245">
        <v>1091910.8</v>
      </c>
      <c r="Q245" t="s">
        <v>752</v>
      </c>
      <c r="R245">
        <v>1.73</v>
      </c>
      <c r="S245">
        <v>1.46</v>
      </c>
      <c r="T245" t="s">
        <v>786</v>
      </c>
      <c r="U245">
        <v>251</v>
      </c>
      <c r="V245" s="53">
        <f>IF(COUNTIF(RLU!$C:$C,'P11'!$C245)&gt;0,VLOOKUP($C245,RLU!$C$2:$G$992,3,FALSE),0)</f>
        <v>0</v>
      </c>
      <c r="W245" s="53">
        <f>IF(COUNTIF(RLU!$C:$C,'P11'!$C245)&gt;0,VLOOKUP($C245,RLU!$C$2:$G$992,4,FALSE),0)</f>
        <v>0</v>
      </c>
      <c r="X245" s="53">
        <f>IF(COUNTIF(RLU!$C:$C,'P11'!$C245)&gt;0,VLOOKUP($C245,RLU!$C$2:$G$992,5,FALSE),0)</f>
        <v>0</v>
      </c>
      <c r="Y245" s="52" t="str">
        <f>VLOOKUP(H245,LU!C$4:D$24,2,FALSE)</f>
        <v>Wines</v>
      </c>
    </row>
    <row r="246" spans="1:25" hidden="1" x14ac:dyDescent="0.25">
      <c r="A246" s="14" t="s">
        <v>89</v>
      </c>
      <c r="B246">
        <v>18</v>
      </c>
      <c r="C246" s="31">
        <v>170134</v>
      </c>
      <c r="D246" t="s">
        <v>442</v>
      </c>
      <c r="E246" t="s">
        <v>36</v>
      </c>
      <c r="F246" t="s">
        <v>21</v>
      </c>
      <c r="G246" t="s">
        <v>22</v>
      </c>
      <c r="H246">
        <v>522561</v>
      </c>
      <c r="I246" t="s">
        <v>408</v>
      </c>
      <c r="J246">
        <v>12.25</v>
      </c>
      <c r="K246">
        <v>107065</v>
      </c>
      <c r="L246">
        <v>105279</v>
      </c>
      <c r="M246">
        <v>8922.08</v>
      </c>
      <c r="N246">
        <v>8773.25</v>
      </c>
      <c r="O246">
        <v>1141710.8400000001</v>
      </c>
      <c r="P246">
        <v>1122665.44</v>
      </c>
      <c r="Q246" t="s">
        <v>508</v>
      </c>
      <c r="R246">
        <v>1.66</v>
      </c>
      <c r="S246">
        <v>1.6</v>
      </c>
      <c r="T246" t="s">
        <v>491</v>
      </c>
      <c r="U246">
        <v>400</v>
      </c>
      <c r="V246" s="53">
        <f>IF(COUNTIF(RLU!$C:$C,'P11'!$C246)&gt;0,VLOOKUP($C246,RLU!$C$2:$G$992,3,FALSE),0)</f>
        <v>0</v>
      </c>
      <c r="W246" s="53">
        <f>IF(COUNTIF(RLU!$C:$C,'P11'!$C246)&gt;0,VLOOKUP($C246,RLU!$C$2:$G$992,4,FALSE),0)</f>
        <v>0</v>
      </c>
      <c r="X246" s="53">
        <f>IF(COUNTIF(RLU!$C:$C,'P11'!$C246)&gt;0,VLOOKUP($C246,RLU!$C$2:$G$992,5,FALSE),0)</f>
        <v>0</v>
      </c>
      <c r="Y246" s="52" t="str">
        <f>VLOOKUP(H246,LU!C$4:D$24,2,FALSE)</f>
        <v>Wines</v>
      </c>
    </row>
    <row r="247" spans="1:25" hidden="1" x14ac:dyDescent="0.25">
      <c r="A247" s="14" t="s">
        <v>89</v>
      </c>
      <c r="B247">
        <v>19</v>
      </c>
      <c r="C247" s="31">
        <v>68551</v>
      </c>
      <c r="D247" t="s">
        <v>445</v>
      </c>
      <c r="E247" t="s">
        <v>400</v>
      </c>
      <c r="F247" t="s">
        <v>446</v>
      </c>
      <c r="G247" t="s">
        <v>447</v>
      </c>
      <c r="H247">
        <v>524780</v>
      </c>
      <c r="I247" t="s">
        <v>403</v>
      </c>
      <c r="J247">
        <v>11.45</v>
      </c>
      <c r="K247">
        <v>75398</v>
      </c>
      <c r="L247">
        <v>84990</v>
      </c>
      <c r="M247">
        <v>8377.56</v>
      </c>
      <c r="N247">
        <v>9443.33</v>
      </c>
      <c r="O247">
        <v>750643.81</v>
      </c>
      <c r="P247">
        <v>846139.38</v>
      </c>
      <c r="Q247" t="s">
        <v>501</v>
      </c>
      <c r="R247">
        <v>1.56</v>
      </c>
      <c r="S247">
        <v>1.73</v>
      </c>
      <c r="T247" t="s">
        <v>32</v>
      </c>
      <c r="U247">
        <v>405</v>
      </c>
      <c r="V247" s="53">
        <f>IF(COUNTIF(RLU!$C:$C,'P11'!$C247)&gt;0,VLOOKUP($C247,RLU!$C$2:$G$992,3,FALSE),0)</f>
        <v>0</v>
      </c>
      <c r="W247" s="53">
        <f>IF(COUNTIF(RLU!$C:$C,'P11'!$C247)&gt;0,VLOOKUP($C247,RLU!$C$2:$G$992,4,FALSE),0)</f>
        <v>0</v>
      </c>
      <c r="X247" s="53">
        <f>IF(COUNTIF(RLU!$C:$C,'P11'!$C247)&gt;0,VLOOKUP($C247,RLU!$C$2:$G$992,5,FALSE),0)</f>
        <v>0</v>
      </c>
      <c r="Y247" s="52" t="str">
        <f>VLOOKUP(H247,LU!C$4:D$24,2,FALSE)</f>
        <v>Wines</v>
      </c>
    </row>
    <row r="248" spans="1:25" hidden="1" x14ac:dyDescent="0.25">
      <c r="A248" s="14" t="s">
        <v>89</v>
      </c>
      <c r="B248">
        <v>20</v>
      </c>
      <c r="C248" s="31">
        <v>43588</v>
      </c>
      <c r="D248" t="s">
        <v>453</v>
      </c>
      <c r="E248" t="s">
        <v>23</v>
      </c>
      <c r="F248" t="s">
        <v>21</v>
      </c>
      <c r="G248" t="s">
        <v>22</v>
      </c>
      <c r="H248">
        <v>333342</v>
      </c>
      <c r="I248" t="s">
        <v>454</v>
      </c>
      <c r="J248">
        <v>11.95</v>
      </c>
      <c r="K248">
        <v>95266</v>
      </c>
      <c r="L248">
        <v>59418</v>
      </c>
      <c r="M248">
        <v>7938.83</v>
      </c>
      <c r="N248">
        <v>4951.5</v>
      </c>
      <c r="O248">
        <v>990597.79</v>
      </c>
      <c r="P248">
        <v>617842.04</v>
      </c>
      <c r="Q248" t="s">
        <v>777</v>
      </c>
      <c r="R248">
        <v>1.48</v>
      </c>
      <c r="S248">
        <v>0.91</v>
      </c>
      <c r="T248" t="s">
        <v>704</v>
      </c>
      <c r="U248">
        <v>377</v>
      </c>
      <c r="V248" s="53">
        <f>IF(COUNTIF(RLU!$C:$C,'P11'!$C248)&gt;0,VLOOKUP($C248,RLU!$C$2:$G$992,3,FALSE),0)</f>
        <v>0</v>
      </c>
      <c r="W248" s="53">
        <f>IF(COUNTIF(RLU!$C:$C,'P11'!$C248)&gt;0,VLOOKUP($C248,RLU!$C$2:$G$992,4,FALSE),0)</f>
        <v>0</v>
      </c>
      <c r="X248" s="53">
        <f>IF(COUNTIF(RLU!$C:$C,'P11'!$C248)&gt;0,VLOOKUP($C248,RLU!$C$2:$G$992,5,FALSE),0)</f>
        <v>0</v>
      </c>
      <c r="Y248" s="52" t="str">
        <f>VLOOKUP(H248,LU!C$4:D$24,2,FALSE)</f>
        <v>Wines</v>
      </c>
    </row>
    <row r="249" spans="1:25" hidden="1" x14ac:dyDescent="0.25">
      <c r="A249" s="14" t="s">
        <v>89</v>
      </c>
      <c r="B249">
        <v>21</v>
      </c>
      <c r="C249" s="31">
        <v>622134</v>
      </c>
      <c r="D249" t="s">
        <v>458</v>
      </c>
      <c r="E249" t="s">
        <v>33</v>
      </c>
      <c r="F249" t="s">
        <v>21</v>
      </c>
      <c r="G249" t="s">
        <v>22</v>
      </c>
      <c r="H249">
        <v>333341</v>
      </c>
      <c r="I249" t="s">
        <v>417</v>
      </c>
      <c r="J249">
        <v>12.45</v>
      </c>
      <c r="K249">
        <v>94841</v>
      </c>
      <c r="L249">
        <v>47160</v>
      </c>
      <c r="M249">
        <v>7903.42</v>
      </c>
      <c r="N249">
        <v>3930</v>
      </c>
      <c r="O249">
        <v>1028143.58</v>
      </c>
      <c r="P249">
        <v>511247.79</v>
      </c>
      <c r="Q249" t="s">
        <v>852</v>
      </c>
      <c r="R249">
        <v>1.47</v>
      </c>
      <c r="S249">
        <v>0.72</v>
      </c>
      <c r="T249" t="s">
        <v>775</v>
      </c>
      <c r="U249">
        <v>270</v>
      </c>
      <c r="V249" s="53">
        <f>IF(COUNTIF(RLU!$C:$C,'P11'!$C249)&gt;0,VLOOKUP($C249,RLU!$C$2:$G$992,3,FALSE),0)</f>
        <v>0</v>
      </c>
      <c r="W249" s="53">
        <f>IF(COUNTIF(RLU!$C:$C,'P11'!$C249)&gt;0,VLOOKUP($C249,RLU!$C$2:$G$992,4,FALSE),0)</f>
        <v>0</v>
      </c>
      <c r="X249" s="53">
        <f>IF(COUNTIF(RLU!$C:$C,'P11'!$C249)&gt;0,VLOOKUP($C249,RLU!$C$2:$G$992,5,FALSE),0)</f>
        <v>0</v>
      </c>
      <c r="Y249" s="52" t="str">
        <f>VLOOKUP(H249,LU!C$4:D$24,2,FALSE)</f>
        <v>Wines</v>
      </c>
    </row>
    <row r="250" spans="1:25" hidden="1" x14ac:dyDescent="0.25">
      <c r="A250" s="14" t="s">
        <v>89</v>
      </c>
      <c r="B250">
        <v>22</v>
      </c>
      <c r="C250" s="31">
        <v>60715</v>
      </c>
      <c r="D250" t="s">
        <v>430</v>
      </c>
      <c r="E250" t="s">
        <v>20</v>
      </c>
      <c r="F250" t="s">
        <v>21</v>
      </c>
      <c r="G250" t="s">
        <v>24</v>
      </c>
      <c r="H250">
        <v>522566</v>
      </c>
      <c r="I250" t="s">
        <v>425</v>
      </c>
      <c r="J250">
        <v>20.95</v>
      </c>
      <c r="K250">
        <v>42402</v>
      </c>
      <c r="L250">
        <v>47458</v>
      </c>
      <c r="M250">
        <v>7067</v>
      </c>
      <c r="N250">
        <v>7909.67</v>
      </c>
      <c r="O250">
        <v>778620.8</v>
      </c>
      <c r="P250">
        <v>871463.27</v>
      </c>
      <c r="Q250" t="s">
        <v>501</v>
      </c>
      <c r="R250">
        <v>1.32</v>
      </c>
      <c r="S250">
        <v>1.45</v>
      </c>
      <c r="T250" t="s">
        <v>448</v>
      </c>
      <c r="U250">
        <v>283</v>
      </c>
      <c r="V250" s="53">
        <f>IF(COUNTIF(RLU!$C:$C,'P11'!$C250)&gt;0,VLOOKUP($C250,RLU!$C$2:$G$992,3,FALSE),0)</f>
        <v>0</v>
      </c>
      <c r="W250" s="53">
        <f>IF(COUNTIF(RLU!$C:$C,'P11'!$C250)&gt;0,VLOOKUP($C250,RLU!$C$2:$G$992,4,FALSE),0)</f>
        <v>0</v>
      </c>
      <c r="X250" s="53">
        <f>IF(COUNTIF(RLU!$C:$C,'P11'!$C250)&gt;0,VLOOKUP($C250,RLU!$C$2:$G$992,5,FALSE),0)</f>
        <v>0</v>
      </c>
      <c r="Y250" s="52" t="str">
        <f>VLOOKUP(H250,LU!C$4:D$24,2,FALSE)</f>
        <v>Wines</v>
      </c>
    </row>
    <row r="251" spans="1:25" hidden="1" x14ac:dyDescent="0.25">
      <c r="A251" s="14" t="s">
        <v>89</v>
      </c>
      <c r="B251">
        <v>23</v>
      </c>
      <c r="C251" s="31">
        <v>321158</v>
      </c>
      <c r="D251" t="s">
        <v>456</v>
      </c>
      <c r="E251" t="s">
        <v>424</v>
      </c>
      <c r="F251" t="s">
        <v>21</v>
      </c>
      <c r="G251" t="s">
        <v>24</v>
      </c>
      <c r="H251">
        <v>522560</v>
      </c>
      <c r="I251" t="s">
        <v>425</v>
      </c>
      <c r="J251">
        <v>14.9</v>
      </c>
      <c r="K251">
        <v>40701</v>
      </c>
      <c r="L251">
        <v>40643</v>
      </c>
      <c r="M251">
        <v>6783.5</v>
      </c>
      <c r="N251">
        <v>6773.83</v>
      </c>
      <c r="O251">
        <v>529473.18999999994</v>
      </c>
      <c r="P251">
        <v>528718.67000000004</v>
      </c>
      <c r="Q251" t="s">
        <v>37</v>
      </c>
      <c r="R251">
        <v>1.27</v>
      </c>
      <c r="S251">
        <v>1.24</v>
      </c>
      <c r="T251" t="s">
        <v>508</v>
      </c>
      <c r="U251">
        <v>216</v>
      </c>
      <c r="V251" s="53">
        <f>IF(COUNTIF(RLU!$C:$C,'P11'!$C251)&gt;0,VLOOKUP($C251,RLU!$C$2:$G$992,3,FALSE),0)</f>
        <v>0</v>
      </c>
      <c r="W251" s="53">
        <f>IF(COUNTIF(RLU!$C:$C,'P11'!$C251)&gt;0,VLOOKUP($C251,RLU!$C$2:$G$992,4,FALSE),0)</f>
        <v>0</v>
      </c>
      <c r="X251" s="53">
        <f>IF(COUNTIF(RLU!$C:$C,'P11'!$C251)&gt;0,VLOOKUP($C251,RLU!$C$2:$G$992,5,FALSE),0)</f>
        <v>0</v>
      </c>
      <c r="Y251" s="52" t="str">
        <f>VLOOKUP(H251,LU!C$4:D$24,2,FALSE)</f>
        <v>Wines</v>
      </c>
    </row>
    <row r="252" spans="1:25" hidden="1" x14ac:dyDescent="0.25">
      <c r="A252" s="14" t="s">
        <v>89</v>
      </c>
      <c r="B252">
        <v>24</v>
      </c>
      <c r="C252" s="31">
        <v>534693</v>
      </c>
      <c r="D252" t="s">
        <v>449</v>
      </c>
      <c r="E252" t="s">
        <v>433</v>
      </c>
      <c r="F252" t="s">
        <v>21</v>
      </c>
      <c r="G252" t="s">
        <v>22</v>
      </c>
      <c r="H252">
        <v>524780</v>
      </c>
      <c r="I252" t="s">
        <v>403</v>
      </c>
      <c r="J252">
        <v>9.35</v>
      </c>
      <c r="K252">
        <v>80730</v>
      </c>
      <c r="L252">
        <v>95435</v>
      </c>
      <c r="M252">
        <v>6727.5</v>
      </c>
      <c r="N252">
        <v>7952.92</v>
      </c>
      <c r="O252">
        <v>653698.67000000004</v>
      </c>
      <c r="P252">
        <v>772770.13</v>
      </c>
      <c r="Q252" t="s">
        <v>426</v>
      </c>
      <c r="R252">
        <v>1.26</v>
      </c>
      <c r="S252">
        <v>1.45</v>
      </c>
      <c r="T252" t="s">
        <v>48</v>
      </c>
      <c r="U252">
        <v>450</v>
      </c>
      <c r="V252" s="53">
        <f>IF(COUNTIF(RLU!$C:$C,'P11'!$C252)&gt;0,VLOOKUP($C252,RLU!$C$2:$G$992,3,FALSE),0)</f>
        <v>0</v>
      </c>
      <c r="W252" s="53">
        <f>IF(COUNTIF(RLU!$C:$C,'P11'!$C252)&gt;0,VLOOKUP($C252,RLU!$C$2:$G$992,4,FALSE),0)</f>
        <v>0</v>
      </c>
      <c r="X252" s="53">
        <f>IF(COUNTIF(RLU!$C:$C,'P11'!$C252)&gt;0,VLOOKUP($C252,RLU!$C$2:$G$992,5,FALSE),0)</f>
        <v>0</v>
      </c>
      <c r="Y252" s="52" t="str">
        <f>VLOOKUP(H252,LU!C$4:D$24,2,FALSE)</f>
        <v>Wines</v>
      </c>
    </row>
    <row r="253" spans="1:25" hidden="1" x14ac:dyDescent="0.25">
      <c r="A253" s="14" t="s">
        <v>89</v>
      </c>
      <c r="B253">
        <v>25</v>
      </c>
      <c r="C253" s="31">
        <v>383356</v>
      </c>
      <c r="D253" t="s">
        <v>450</v>
      </c>
      <c r="E253" t="s">
        <v>412</v>
      </c>
      <c r="F253" t="s">
        <v>21</v>
      </c>
      <c r="G253" t="s">
        <v>24</v>
      </c>
      <c r="H253">
        <v>524780</v>
      </c>
      <c r="I253" t="s">
        <v>403</v>
      </c>
      <c r="J253">
        <v>16.95</v>
      </c>
      <c r="K253">
        <v>39364</v>
      </c>
      <c r="L253">
        <v>54153</v>
      </c>
      <c r="M253">
        <v>6560.67</v>
      </c>
      <c r="N253">
        <v>9025.5</v>
      </c>
      <c r="O253">
        <v>583492.92000000004</v>
      </c>
      <c r="P253">
        <v>802710.4</v>
      </c>
      <c r="Q253" t="s">
        <v>58</v>
      </c>
      <c r="R253">
        <v>1.22</v>
      </c>
      <c r="S253">
        <v>1.65</v>
      </c>
      <c r="T253" t="s">
        <v>556</v>
      </c>
      <c r="U253">
        <v>404</v>
      </c>
      <c r="V253" s="53">
        <f>IF(COUNTIF(RLU!$C:$C,'P11'!$C253)&gt;0,VLOOKUP($C253,RLU!$C$2:$G$992,3,FALSE),0)</f>
        <v>0</v>
      </c>
      <c r="W253" s="53">
        <f>IF(COUNTIF(RLU!$C:$C,'P11'!$C253)&gt;0,VLOOKUP($C253,RLU!$C$2:$G$992,4,FALSE),0)</f>
        <v>0</v>
      </c>
      <c r="X253" s="53">
        <f>IF(COUNTIF(RLU!$C:$C,'P11'!$C253)&gt;0,VLOOKUP($C253,RLU!$C$2:$G$992,5,FALSE),0)</f>
        <v>0</v>
      </c>
      <c r="Y253" s="52" t="str">
        <f>VLOOKUP(H253,LU!C$4:D$24,2,FALSE)</f>
        <v>Wines</v>
      </c>
    </row>
    <row r="254" spans="1:25" hidden="1" x14ac:dyDescent="0.25">
      <c r="A254" s="14" t="s">
        <v>89</v>
      </c>
      <c r="B254">
        <v>26</v>
      </c>
      <c r="C254" s="31">
        <v>619791</v>
      </c>
      <c r="D254" t="s">
        <v>452</v>
      </c>
      <c r="E254" t="s">
        <v>412</v>
      </c>
      <c r="F254" t="s">
        <v>21</v>
      </c>
      <c r="G254" t="s">
        <v>22</v>
      </c>
      <c r="H254">
        <v>524780</v>
      </c>
      <c r="I254" t="s">
        <v>403</v>
      </c>
      <c r="J254">
        <v>9.9499999999999993</v>
      </c>
      <c r="K254">
        <v>78453</v>
      </c>
      <c r="L254">
        <v>95502</v>
      </c>
      <c r="M254">
        <v>6537.75</v>
      </c>
      <c r="N254">
        <v>7958.5</v>
      </c>
      <c r="O254">
        <v>676917.48</v>
      </c>
      <c r="P254">
        <v>824021.68</v>
      </c>
      <c r="Q254" t="s">
        <v>27</v>
      </c>
      <c r="R254">
        <v>1.22</v>
      </c>
      <c r="S254">
        <v>1.46</v>
      </c>
      <c r="T254" t="s">
        <v>431</v>
      </c>
      <c r="U254">
        <v>396</v>
      </c>
      <c r="V254" s="53">
        <f>IF(COUNTIF(RLU!$C:$C,'P11'!$C254)&gt;0,VLOOKUP($C254,RLU!$C$2:$G$992,3,FALSE),0)</f>
        <v>0</v>
      </c>
      <c r="W254" s="53">
        <f>IF(COUNTIF(RLU!$C:$C,'P11'!$C254)&gt;0,VLOOKUP($C254,RLU!$C$2:$G$992,4,FALSE),0)</f>
        <v>0</v>
      </c>
      <c r="X254" s="53">
        <f>IF(COUNTIF(RLU!$C:$C,'P11'!$C254)&gt;0,VLOOKUP($C254,RLU!$C$2:$G$992,5,FALSE),0)</f>
        <v>0</v>
      </c>
      <c r="Y254" s="52" t="str">
        <f>VLOOKUP(H254,LU!C$4:D$24,2,FALSE)</f>
        <v>Wines</v>
      </c>
    </row>
    <row r="255" spans="1:25" x14ac:dyDescent="0.25">
      <c r="A255" s="14" t="s">
        <v>89</v>
      </c>
      <c r="B255">
        <v>27</v>
      </c>
      <c r="C255" s="31">
        <v>325076</v>
      </c>
      <c r="D255" t="s">
        <v>118</v>
      </c>
      <c r="E255" t="s">
        <v>36</v>
      </c>
      <c r="F255" t="s">
        <v>21</v>
      </c>
      <c r="G255" t="s">
        <v>22</v>
      </c>
      <c r="H255">
        <v>705020</v>
      </c>
      <c r="I255" t="s">
        <v>117</v>
      </c>
      <c r="J255">
        <v>28.95</v>
      </c>
      <c r="K255">
        <v>77753</v>
      </c>
      <c r="L255">
        <v>131351</v>
      </c>
      <c r="M255">
        <v>6479.42</v>
      </c>
      <c r="N255">
        <v>10945.92</v>
      </c>
      <c r="O255">
        <v>1978228.98</v>
      </c>
      <c r="P255">
        <v>3341894.91</v>
      </c>
      <c r="Q255" t="s">
        <v>549</v>
      </c>
      <c r="R255">
        <v>1.21</v>
      </c>
      <c r="S255">
        <v>2</v>
      </c>
      <c r="T255" t="s">
        <v>485</v>
      </c>
      <c r="U255">
        <v>215</v>
      </c>
      <c r="V255" s="53" t="str">
        <f>IF(COUNTIF(RLU!$C:$C,'P11'!$C255)&gt;0,VLOOKUP($C255,RLU!$C$2:$G$992,3,FALSE),0)</f>
        <v>Caves D'Esclans</v>
      </c>
      <c r="W255" s="53" t="str">
        <f>IF(COUNTIF(RLU!$C:$C,'P11'!$C255)&gt;0,VLOOKUP($C255,RLU!$C$2:$G$992,4,FALSE),0)</f>
        <v>Provence</v>
      </c>
      <c r="X255" s="53" t="str">
        <f>IF(COUNTIF(RLU!$C:$C,'P11'!$C255)&gt;0,VLOOKUP($C255,RLU!$C$2:$G$992,5,FALSE),0)</f>
        <v>Cotes De Provence</v>
      </c>
      <c r="Y255" s="52" t="str">
        <f>VLOOKUP(H255,LU!C$4:D$24,2,FALSE)</f>
        <v>Vintages</v>
      </c>
    </row>
    <row r="256" spans="1:25" hidden="1" x14ac:dyDescent="0.25">
      <c r="A256" s="14" t="s">
        <v>89</v>
      </c>
      <c r="B256">
        <v>28</v>
      </c>
      <c r="C256" s="31">
        <v>249656</v>
      </c>
      <c r="D256" t="s">
        <v>457</v>
      </c>
      <c r="E256" t="s">
        <v>412</v>
      </c>
      <c r="F256" t="s">
        <v>21</v>
      </c>
      <c r="G256" t="s">
        <v>22</v>
      </c>
      <c r="H256">
        <v>522566</v>
      </c>
      <c r="I256" t="s">
        <v>425</v>
      </c>
      <c r="J256">
        <v>11.45</v>
      </c>
      <c r="K256">
        <v>77096</v>
      </c>
      <c r="L256">
        <v>84337</v>
      </c>
      <c r="M256">
        <v>6424.67</v>
      </c>
      <c r="N256">
        <v>7028.08</v>
      </c>
      <c r="O256">
        <v>767548.67</v>
      </c>
      <c r="P256">
        <v>839638.27</v>
      </c>
      <c r="Q256" t="s">
        <v>448</v>
      </c>
      <c r="R256">
        <v>1.2</v>
      </c>
      <c r="S256">
        <v>1.29</v>
      </c>
      <c r="T256" t="s">
        <v>405</v>
      </c>
      <c r="U256">
        <v>378</v>
      </c>
      <c r="V256" s="53">
        <f>IF(COUNTIF(RLU!$C:$C,'P11'!$C256)&gt;0,VLOOKUP($C256,RLU!$C$2:$G$992,3,FALSE),0)</f>
        <v>0</v>
      </c>
      <c r="W256" s="53">
        <f>IF(COUNTIF(RLU!$C:$C,'P11'!$C256)&gt;0,VLOOKUP($C256,RLU!$C$2:$G$992,4,FALSE),0)</f>
        <v>0</v>
      </c>
      <c r="X256" s="53">
        <f>IF(COUNTIF(RLU!$C:$C,'P11'!$C256)&gt;0,VLOOKUP($C256,RLU!$C$2:$G$992,5,FALSE),0)</f>
        <v>0</v>
      </c>
      <c r="Y256" s="52" t="str">
        <f>VLOOKUP(H256,LU!C$4:D$24,2,FALSE)</f>
        <v>Wines</v>
      </c>
    </row>
    <row r="257" spans="1:25" hidden="1" x14ac:dyDescent="0.25">
      <c r="A257" s="14" t="s">
        <v>89</v>
      </c>
      <c r="B257">
        <v>29</v>
      </c>
      <c r="C257" s="31">
        <v>404566</v>
      </c>
      <c r="D257" t="s">
        <v>463</v>
      </c>
      <c r="E257" t="s">
        <v>435</v>
      </c>
      <c r="F257" t="s">
        <v>21</v>
      </c>
      <c r="G257" t="s">
        <v>22</v>
      </c>
      <c r="H257">
        <v>333340</v>
      </c>
      <c r="I257" t="s">
        <v>421</v>
      </c>
      <c r="J257">
        <v>7.95</v>
      </c>
      <c r="K257">
        <v>69075</v>
      </c>
      <c r="L257">
        <v>64530</v>
      </c>
      <c r="M257">
        <v>5756.25</v>
      </c>
      <c r="N257">
        <v>5377.5</v>
      </c>
      <c r="O257">
        <v>473744.47</v>
      </c>
      <c r="P257">
        <v>442573.01</v>
      </c>
      <c r="Q257" t="s">
        <v>464</v>
      </c>
      <c r="R257">
        <v>1.07</v>
      </c>
      <c r="S257">
        <v>0.98</v>
      </c>
      <c r="T257" t="s">
        <v>409</v>
      </c>
      <c r="U257">
        <v>213</v>
      </c>
      <c r="V257" s="53">
        <f>IF(COUNTIF(RLU!$C:$C,'P11'!$C257)&gt;0,VLOOKUP($C257,RLU!$C$2:$G$992,3,FALSE),0)</f>
        <v>0</v>
      </c>
      <c r="W257" s="53">
        <f>IF(COUNTIF(RLU!$C:$C,'P11'!$C257)&gt;0,VLOOKUP($C257,RLU!$C$2:$G$992,4,FALSE),0)</f>
        <v>0</v>
      </c>
      <c r="X257" s="53">
        <f>IF(COUNTIF(RLU!$C:$C,'P11'!$C257)&gt;0,VLOOKUP($C257,RLU!$C$2:$G$992,5,FALSE),0)</f>
        <v>0</v>
      </c>
      <c r="Y257" s="52" t="str">
        <f>VLOOKUP(H257,LU!C$4:D$24,2,FALSE)</f>
        <v>Wines</v>
      </c>
    </row>
    <row r="258" spans="1:25" hidden="1" x14ac:dyDescent="0.25">
      <c r="A258" s="14" t="s">
        <v>89</v>
      </c>
      <c r="B258">
        <v>30</v>
      </c>
      <c r="C258" s="31">
        <v>12641</v>
      </c>
      <c r="D258" t="s">
        <v>465</v>
      </c>
      <c r="E258" t="s">
        <v>466</v>
      </c>
      <c r="F258" t="s">
        <v>21</v>
      </c>
      <c r="G258" t="s">
        <v>22</v>
      </c>
      <c r="H258">
        <v>333341</v>
      </c>
      <c r="I258" t="s">
        <v>417</v>
      </c>
      <c r="J258">
        <v>14.95</v>
      </c>
      <c r="K258">
        <v>67052</v>
      </c>
      <c r="L258">
        <v>78640</v>
      </c>
      <c r="M258">
        <v>5587.67</v>
      </c>
      <c r="N258">
        <v>6553.33</v>
      </c>
      <c r="O258">
        <v>875236.28</v>
      </c>
      <c r="P258">
        <v>1026495.58</v>
      </c>
      <c r="Q258" t="s">
        <v>426</v>
      </c>
      <c r="R258">
        <v>1.04</v>
      </c>
      <c r="S258">
        <v>1.2</v>
      </c>
      <c r="T258" t="s">
        <v>48</v>
      </c>
      <c r="U258">
        <v>383</v>
      </c>
      <c r="V258" s="53">
        <f>IF(COUNTIF(RLU!$C:$C,'P11'!$C258)&gt;0,VLOOKUP($C258,RLU!$C$2:$G$992,3,FALSE),0)</f>
        <v>0</v>
      </c>
      <c r="W258" s="53">
        <f>IF(COUNTIF(RLU!$C:$C,'P11'!$C258)&gt;0,VLOOKUP($C258,RLU!$C$2:$G$992,4,FALSE),0)</f>
        <v>0</v>
      </c>
      <c r="X258" s="53">
        <f>IF(COUNTIF(RLU!$C:$C,'P11'!$C258)&gt;0,VLOOKUP($C258,RLU!$C$2:$G$992,5,FALSE),0)</f>
        <v>0</v>
      </c>
      <c r="Y258" s="52" t="str">
        <f>VLOOKUP(H258,LU!C$4:D$24,2,FALSE)</f>
        <v>Wines</v>
      </c>
    </row>
    <row r="259" spans="1:25" hidden="1" x14ac:dyDescent="0.25">
      <c r="A259" s="14" t="s">
        <v>89</v>
      </c>
      <c r="B259">
        <v>31</v>
      </c>
      <c r="C259" s="31">
        <v>318014</v>
      </c>
      <c r="D259" t="s">
        <v>460</v>
      </c>
      <c r="E259" t="s">
        <v>42</v>
      </c>
      <c r="F259" t="s">
        <v>21</v>
      </c>
      <c r="G259" t="s">
        <v>22</v>
      </c>
      <c r="H259">
        <v>522563</v>
      </c>
      <c r="I259" t="s">
        <v>461</v>
      </c>
      <c r="J259">
        <v>11.5</v>
      </c>
      <c r="K259">
        <v>65531</v>
      </c>
      <c r="L259">
        <v>101117</v>
      </c>
      <c r="M259">
        <v>5460.92</v>
      </c>
      <c r="N259">
        <v>8426.42</v>
      </c>
      <c r="O259">
        <v>655310</v>
      </c>
      <c r="P259">
        <v>1011170</v>
      </c>
      <c r="Q259" t="s">
        <v>462</v>
      </c>
      <c r="R259">
        <v>1.02</v>
      </c>
      <c r="S259">
        <v>1.54</v>
      </c>
      <c r="T259" t="s">
        <v>91</v>
      </c>
      <c r="U259">
        <v>303</v>
      </c>
      <c r="V259" s="53">
        <f>IF(COUNTIF(RLU!$C:$C,'P11'!$C259)&gt;0,VLOOKUP($C259,RLU!$C$2:$G$992,3,FALSE),0)</f>
        <v>0</v>
      </c>
      <c r="W259" s="53">
        <f>IF(COUNTIF(RLU!$C:$C,'P11'!$C259)&gt;0,VLOOKUP($C259,RLU!$C$2:$G$992,4,FALSE),0)</f>
        <v>0</v>
      </c>
      <c r="X259" s="53">
        <f>IF(COUNTIF(RLU!$C:$C,'P11'!$C259)&gt;0,VLOOKUP($C259,RLU!$C$2:$G$992,5,FALSE),0)</f>
        <v>0</v>
      </c>
      <c r="Y259" s="52" t="str">
        <f>VLOOKUP(H259,LU!C$4:D$24,2,FALSE)</f>
        <v>Wines</v>
      </c>
    </row>
    <row r="260" spans="1:25" hidden="1" x14ac:dyDescent="0.25">
      <c r="A260" s="14" t="s">
        <v>89</v>
      </c>
      <c r="B260">
        <v>32</v>
      </c>
      <c r="C260" s="31">
        <v>244616</v>
      </c>
      <c r="D260" t="s">
        <v>467</v>
      </c>
      <c r="E260" t="s">
        <v>67</v>
      </c>
      <c r="F260" t="s">
        <v>21</v>
      </c>
      <c r="G260" t="s">
        <v>22</v>
      </c>
      <c r="H260">
        <v>523781</v>
      </c>
      <c r="I260" t="s">
        <v>415</v>
      </c>
      <c r="J260">
        <v>13.95</v>
      </c>
      <c r="K260">
        <v>63266</v>
      </c>
      <c r="L260">
        <v>59084</v>
      </c>
      <c r="M260">
        <v>5272.17</v>
      </c>
      <c r="N260">
        <v>4923.67</v>
      </c>
      <c r="O260">
        <v>769829.65</v>
      </c>
      <c r="P260">
        <v>718942.48</v>
      </c>
      <c r="Q260" t="s">
        <v>464</v>
      </c>
      <c r="R260">
        <v>0.98</v>
      </c>
      <c r="S260">
        <v>0.9</v>
      </c>
      <c r="T260" t="s">
        <v>409</v>
      </c>
      <c r="U260">
        <v>353</v>
      </c>
      <c r="V260" s="53">
        <f>IF(COUNTIF(RLU!$C:$C,'P11'!$C260)&gt;0,VLOOKUP($C260,RLU!$C$2:$G$992,3,FALSE),0)</f>
        <v>0</v>
      </c>
      <c r="W260" s="53">
        <f>IF(COUNTIF(RLU!$C:$C,'P11'!$C260)&gt;0,VLOOKUP($C260,RLU!$C$2:$G$992,4,FALSE),0)</f>
        <v>0</v>
      </c>
      <c r="X260" s="53">
        <f>IF(COUNTIF(RLU!$C:$C,'P11'!$C260)&gt;0,VLOOKUP($C260,RLU!$C$2:$G$992,5,FALSE),0)</f>
        <v>0</v>
      </c>
      <c r="Y260" s="52" t="str">
        <f>VLOOKUP(H260,LU!C$4:D$24,2,FALSE)</f>
        <v>Wines</v>
      </c>
    </row>
    <row r="261" spans="1:25" hidden="1" x14ac:dyDescent="0.25">
      <c r="A261" s="14" t="s">
        <v>89</v>
      </c>
      <c r="B261">
        <v>33</v>
      </c>
      <c r="C261" s="31">
        <v>642983</v>
      </c>
      <c r="D261" t="s">
        <v>483</v>
      </c>
      <c r="E261" t="s">
        <v>424</v>
      </c>
      <c r="F261" t="s">
        <v>21</v>
      </c>
      <c r="G261" t="s">
        <v>22</v>
      </c>
      <c r="H261">
        <v>522560</v>
      </c>
      <c r="I261" t="s">
        <v>425</v>
      </c>
      <c r="J261">
        <v>9.9499999999999993</v>
      </c>
      <c r="K261">
        <v>61020</v>
      </c>
      <c r="M261">
        <v>5085</v>
      </c>
      <c r="N261"/>
      <c r="O261">
        <v>526500</v>
      </c>
      <c r="Q261" t="s">
        <v>29</v>
      </c>
      <c r="R261">
        <v>0.95</v>
      </c>
      <c r="T261" t="s">
        <v>29</v>
      </c>
      <c r="U261">
        <v>248</v>
      </c>
      <c r="V261" s="53">
        <f>IF(COUNTIF(RLU!$C:$C,'P11'!$C261)&gt;0,VLOOKUP($C261,RLU!$C$2:$G$992,3,FALSE),0)</f>
        <v>0</v>
      </c>
      <c r="W261" s="53">
        <f>IF(COUNTIF(RLU!$C:$C,'P11'!$C261)&gt;0,VLOOKUP($C261,RLU!$C$2:$G$992,4,FALSE),0)</f>
        <v>0</v>
      </c>
      <c r="X261" s="53">
        <f>IF(COUNTIF(RLU!$C:$C,'P11'!$C261)&gt;0,VLOOKUP($C261,RLU!$C$2:$G$992,5,FALSE),0)</f>
        <v>0</v>
      </c>
      <c r="Y261" s="52" t="str">
        <f>VLOOKUP(H261,LU!C$4:D$24,2,FALSE)</f>
        <v>Wines</v>
      </c>
    </row>
    <row r="262" spans="1:25" hidden="1" x14ac:dyDescent="0.25">
      <c r="A262" s="14" t="s">
        <v>89</v>
      </c>
      <c r="B262">
        <v>34</v>
      </c>
      <c r="C262" s="31">
        <v>545780</v>
      </c>
      <c r="D262" t="s">
        <v>470</v>
      </c>
      <c r="E262" t="s">
        <v>424</v>
      </c>
      <c r="F262" t="s">
        <v>21</v>
      </c>
      <c r="G262" t="s">
        <v>22</v>
      </c>
      <c r="H262">
        <v>522560</v>
      </c>
      <c r="I262" t="s">
        <v>425</v>
      </c>
      <c r="J262">
        <v>16.95</v>
      </c>
      <c r="K262">
        <v>60250</v>
      </c>
      <c r="L262">
        <v>24714</v>
      </c>
      <c r="M262">
        <v>5020.83</v>
      </c>
      <c r="N262">
        <v>2059.5</v>
      </c>
      <c r="O262">
        <v>893086.28</v>
      </c>
      <c r="P262">
        <v>366335.84</v>
      </c>
      <c r="Q262" t="s">
        <v>853</v>
      </c>
      <c r="R262">
        <v>0.94</v>
      </c>
      <c r="S262">
        <v>0.38</v>
      </c>
      <c r="T262" t="s">
        <v>780</v>
      </c>
      <c r="U262">
        <v>335</v>
      </c>
      <c r="V262" s="53">
        <f>IF(COUNTIF(RLU!$C:$C,'P11'!$C262)&gt;0,VLOOKUP($C262,RLU!$C$2:$G$992,3,FALSE),0)</f>
        <v>0</v>
      </c>
      <c r="W262" s="53">
        <f>IF(COUNTIF(RLU!$C:$C,'P11'!$C262)&gt;0,VLOOKUP($C262,RLU!$C$2:$G$992,4,FALSE),0)</f>
        <v>0</v>
      </c>
      <c r="X262" s="53">
        <f>IF(COUNTIF(RLU!$C:$C,'P11'!$C262)&gt;0,VLOOKUP($C262,RLU!$C$2:$G$992,5,FALSE),0)</f>
        <v>0</v>
      </c>
      <c r="Y262" s="52" t="str">
        <f>VLOOKUP(H262,LU!C$4:D$24,2,FALSE)</f>
        <v>Wines</v>
      </c>
    </row>
    <row r="263" spans="1:25" hidden="1" x14ac:dyDescent="0.25">
      <c r="A263" s="14" t="s">
        <v>89</v>
      </c>
      <c r="B263">
        <v>35</v>
      </c>
      <c r="C263" s="31">
        <v>445833</v>
      </c>
      <c r="D263" t="s">
        <v>473</v>
      </c>
      <c r="E263" t="s">
        <v>23</v>
      </c>
      <c r="F263" t="s">
        <v>21</v>
      </c>
      <c r="G263" t="s">
        <v>22</v>
      </c>
      <c r="H263">
        <v>522562</v>
      </c>
      <c r="I263" t="s">
        <v>474</v>
      </c>
      <c r="J263">
        <v>8.9499999999999993</v>
      </c>
      <c r="K263">
        <v>57153</v>
      </c>
      <c r="L263">
        <v>67079</v>
      </c>
      <c r="M263">
        <v>4762.75</v>
      </c>
      <c r="N263">
        <v>5589.92</v>
      </c>
      <c r="O263">
        <v>442556.42</v>
      </c>
      <c r="P263">
        <v>519417.04</v>
      </c>
      <c r="Q263" t="s">
        <v>426</v>
      </c>
      <c r="R263">
        <v>0.89</v>
      </c>
      <c r="S263">
        <v>1.02</v>
      </c>
      <c r="T263" t="s">
        <v>48</v>
      </c>
      <c r="U263">
        <v>190</v>
      </c>
      <c r="V263" s="53">
        <f>IF(COUNTIF(RLU!$C:$C,'P11'!$C263)&gt;0,VLOOKUP($C263,RLU!$C$2:$G$992,3,FALSE),0)</f>
        <v>0</v>
      </c>
      <c r="W263" s="53">
        <f>IF(COUNTIF(RLU!$C:$C,'P11'!$C263)&gt;0,VLOOKUP($C263,RLU!$C$2:$G$992,4,FALSE),0)</f>
        <v>0</v>
      </c>
      <c r="X263" s="53">
        <f>IF(COUNTIF(RLU!$C:$C,'P11'!$C263)&gt;0,VLOOKUP($C263,RLU!$C$2:$G$992,5,FALSE),0)</f>
        <v>0</v>
      </c>
      <c r="Y263" s="52" t="str">
        <f>VLOOKUP(H263,LU!C$4:D$24,2,FALSE)</f>
        <v>Wines</v>
      </c>
    </row>
    <row r="264" spans="1:25" hidden="1" x14ac:dyDescent="0.25">
      <c r="A264" s="14" t="s">
        <v>89</v>
      </c>
      <c r="B264">
        <v>36</v>
      </c>
      <c r="C264" s="31">
        <v>89862</v>
      </c>
      <c r="D264" t="s">
        <v>469</v>
      </c>
      <c r="E264" t="s">
        <v>435</v>
      </c>
      <c r="F264" t="s">
        <v>21</v>
      </c>
      <c r="G264" t="s">
        <v>22</v>
      </c>
      <c r="H264">
        <v>523781</v>
      </c>
      <c r="I264" t="s">
        <v>415</v>
      </c>
      <c r="J264">
        <v>13.95</v>
      </c>
      <c r="K264">
        <v>55089</v>
      </c>
      <c r="L264">
        <v>58607</v>
      </c>
      <c r="M264">
        <v>4590.75</v>
      </c>
      <c r="N264">
        <v>4883.92</v>
      </c>
      <c r="O264">
        <v>670330.75</v>
      </c>
      <c r="P264">
        <v>713138.27</v>
      </c>
      <c r="Q264" t="s">
        <v>35</v>
      </c>
      <c r="R264">
        <v>0.86</v>
      </c>
      <c r="S264">
        <v>0.89</v>
      </c>
      <c r="T264" t="s">
        <v>26</v>
      </c>
      <c r="U264">
        <v>352</v>
      </c>
      <c r="V264" s="53">
        <f>IF(COUNTIF(RLU!$C:$C,'P11'!$C264)&gt;0,VLOOKUP($C264,RLU!$C$2:$G$992,3,FALSE),0)</f>
        <v>0</v>
      </c>
      <c r="W264" s="53">
        <f>IF(COUNTIF(RLU!$C:$C,'P11'!$C264)&gt;0,VLOOKUP($C264,RLU!$C$2:$G$992,4,FALSE),0)</f>
        <v>0</v>
      </c>
      <c r="X264" s="53">
        <f>IF(COUNTIF(RLU!$C:$C,'P11'!$C264)&gt;0,VLOOKUP($C264,RLU!$C$2:$G$992,5,FALSE),0)</f>
        <v>0</v>
      </c>
      <c r="Y264" s="52" t="str">
        <f>VLOOKUP(H264,LU!C$4:D$24,2,FALSE)</f>
        <v>Wines</v>
      </c>
    </row>
    <row r="265" spans="1:25" hidden="1" x14ac:dyDescent="0.25">
      <c r="A265" s="14" t="s">
        <v>89</v>
      </c>
      <c r="B265">
        <v>37</v>
      </c>
      <c r="C265" s="31">
        <v>539312</v>
      </c>
      <c r="D265" t="s">
        <v>476</v>
      </c>
      <c r="E265" t="s">
        <v>85</v>
      </c>
      <c r="F265" t="s">
        <v>21</v>
      </c>
      <c r="G265" t="s">
        <v>22</v>
      </c>
      <c r="H265">
        <v>522560</v>
      </c>
      <c r="I265" t="s">
        <v>425</v>
      </c>
      <c r="J265">
        <v>17.899999999999999</v>
      </c>
      <c r="K265">
        <v>51206</v>
      </c>
      <c r="L265">
        <v>23784</v>
      </c>
      <c r="M265">
        <v>4267.17</v>
      </c>
      <c r="N265">
        <v>1982</v>
      </c>
      <c r="O265">
        <v>802076.28</v>
      </c>
      <c r="P265">
        <v>372545.84</v>
      </c>
      <c r="Q265" t="s">
        <v>854</v>
      </c>
      <c r="R265">
        <v>0.8</v>
      </c>
      <c r="S265">
        <v>0.36</v>
      </c>
      <c r="T265" t="s">
        <v>855</v>
      </c>
      <c r="U265">
        <v>258</v>
      </c>
      <c r="V265" s="53">
        <f>IF(COUNTIF(RLU!$C:$C,'P11'!$C265)&gt;0,VLOOKUP($C265,RLU!$C$2:$G$992,3,FALSE),0)</f>
        <v>0</v>
      </c>
      <c r="W265" s="53">
        <f>IF(COUNTIF(RLU!$C:$C,'P11'!$C265)&gt;0,VLOOKUP($C265,RLU!$C$2:$G$992,4,FALSE),0)</f>
        <v>0</v>
      </c>
      <c r="X265" s="53">
        <f>IF(COUNTIF(RLU!$C:$C,'P11'!$C265)&gt;0,VLOOKUP($C265,RLU!$C$2:$G$992,5,FALSE),0)</f>
        <v>0</v>
      </c>
      <c r="Y265" s="52" t="str">
        <f>VLOOKUP(H265,LU!C$4:D$24,2,FALSE)</f>
        <v>Wines</v>
      </c>
    </row>
    <row r="266" spans="1:25" hidden="1" x14ac:dyDescent="0.25">
      <c r="A266" s="14" t="s">
        <v>89</v>
      </c>
      <c r="B266">
        <v>38</v>
      </c>
      <c r="C266" s="31">
        <v>367375</v>
      </c>
      <c r="D266" t="s">
        <v>472</v>
      </c>
      <c r="E266" t="s">
        <v>103</v>
      </c>
      <c r="F266" t="s">
        <v>21</v>
      </c>
      <c r="G266" t="s">
        <v>22</v>
      </c>
      <c r="H266">
        <v>333341</v>
      </c>
      <c r="I266" t="s">
        <v>417</v>
      </c>
      <c r="J266">
        <v>13.55</v>
      </c>
      <c r="K266">
        <v>49458</v>
      </c>
      <c r="L266">
        <v>46373</v>
      </c>
      <c r="M266">
        <v>4121.5</v>
      </c>
      <c r="N266">
        <v>3864.42</v>
      </c>
      <c r="O266">
        <v>584304.68999999994</v>
      </c>
      <c r="P266">
        <v>547858.01</v>
      </c>
      <c r="Q266" t="s">
        <v>464</v>
      </c>
      <c r="R266">
        <v>0.77</v>
      </c>
      <c r="S266">
        <v>0.71</v>
      </c>
      <c r="T266" t="s">
        <v>701</v>
      </c>
      <c r="U266">
        <v>210</v>
      </c>
      <c r="V266" s="53">
        <f>IF(COUNTIF(RLU!$C:$C,'P11'!$C266)&gt;0,VLOOKUP($C266,RLU!$C$2:$G$992,3,FALSE),0)</f>
        <v>0</v>
      </c>
      <c r="W266" s="53">
        <f>IF(COUNTIF(RLU!$C:$C,'P11'!$C266)&gt;0,VLOOKUP($C266,RLU!$C$2:$G$992,4,FALSE),0)</f>
        <v>0</v>
      </c>
      <c r="X266" s="53">
        <f>IF(COUNTIF(RLU!$C:$C,'P11'!$C266)&gt;0,VLOOKUP($C266,RLU!$C$2:$G$992,5,FALSE),0)</f>
        <v>0</v>
      </c>
      <c r="Y266" s="52" t="str">
        <f>VLOOKUP(H266,LU!C$4:D$24,2,FALSE)</f>
        <v>Wines</v>
      </c>
    </row>
    <row r="267" spans="1:25" hidden="1" x14ac:dyDescent="0.25">
      <c r="A267" s="14" t="s">
        <v>89</v>
      </c>
      <c r="B267">
        <v>39</v>
      </c>
      <c r="C267" s="31">
        <v>559088</v>
      </c>
      <c r="D267" t="s">
        <v>471</v>
      </c>
      <c r="E267" t="s">
        <v>73</v>
      </c>
      <c r="F267" t="s">
        <v>21</v>
      </c>
      <c r="G267" t="s">
        <v>22</v>
      </c>
      <c r="H267">
        <v>523781</v>
      </c>
      <c r="I267" t="s">
        <v>415</v>
      </c>
      <c r="J267">
        <v>16.95</v>
      </c>
      <c r="K267">
        <v>48139</v>
      </c>
      <c r="L267">
        <v>76703</v>
      </c>
      <c r="M267">
        <v>4011.58</v>
      </c>
      <c r="N267">
        <v>6391.92</v>
      </c>
      <c r="O267">
        <v>713564.82</v>
      </c>
      <c r="P267">
        <v>1136969.25</v>
      </c>
      <c r="Q267" t="s">
        <v>96</v>
      </c>
      <c r="R267">
        <v>0.75</v>
      </c>
      <c r="S267">
        <v>1.17</v>
      </c>
      <c r="T267" t="s">
        <v>54</v>
      </c>
      <c r="U267">
        <v>227</v>
      </c>
      <c r="V267" s="53">
        <f>IF(COUNTIF(RLU!$C:$C,'P11'!$C267)&gt;0,VLOOKUP($C267,RLU!$C$2:$G$992,3,FALSE),0)</f>
        <v>0</v>
      </c>
      <c r="W267" s="53">
        <f>IF(COUNTIF(RLU!$C:$C,'P11'!$C267)&gt;0,VLOOKUP($C267,RLU!$C$2:$G$992,4,FALSE),0)</f>
        <v>0</v>
      </c>
      <c r="X267" s="53">
        <f>IF(COUNTIF(RLU!$C:$C,'P11'!$C267)&gt;0,VLOOKUP($C267,RLU!$C$2:$G$992,5,FALSE),0)</f>
        <v>0</v>
      </c>
      <c r="Y267" s="52" t="str">
        <f>VLOOKUP(H267,LU!C$4:D$24,2,FALSE)</f>
        <v>Wines</v>
      </c>
    </row>
    <row r="268" spans="1:25" hidden="1" x14ac:dyDescent="0.25">
      <c r="A268" s="14" t="s">
        <v>89</v>
      </c>
      <c r="B268">
        <v>40</v>
      </c>
      <c r="C268" s="31">
        <v>175620</v>
      </c>
      <c r="D268" t="s">
        <v>477</v>
      </c>
      <c r="E268" t="s">
        <v>407</v>
      </c>
      <c r="F268" t="s">
        <v>21</v>
      </c>
      <c r="G268" t="s">
        <v>22</v>
      </c>
      <c r="H268">
        <v>333343</v>
      </c>
      <c r="I268" t="s">
        <v>478</v>
      </c>
      <c r="J268">
        <v>10.5</v>
      </c>
      <c r="K268">
        <v>46553</v>
      </c>
      <c r="L268">
        <v>41192</v>
      </c>
      <c r="M268">
        <v>3879.42</v>
      </c>
      <c r="N268">
        <v>3432.67</v>
      </c>
      <c r="O268">
        <v>424332.65</v>
      </c>
      <c r="P268">
        <v>375466.9</v>
      </c>
      <c r="Q268" t="s">
        <v>41</v>
      </c>
      <c r="R268">
        <v>0.72</v>
      </c>
      <c r="S268">
        <v>0.63</v>
      </c>
      <c r="T268" t="s">
        <v>419</v>
      </c>
      <c r="U268">
        <v>251</v>
      </c>
      <c r="V268" s="53">
        <f>IF(COUNTIF(RLU!$C:$C,'P11'!$C268)&gt;0,VLOOKUP($C268,RLU!$C$2:$G$992,3,FALSE),0)</f>
        <v>0</v>
      </c>
      <c r="W268" s="53">
        <f>IF(COUNTIF(RLU!$C:$C,'P11'!$C268)&gt;0,VLOOKUP($C268,RLU!$C$2:$G$992,4,FALSE),0)</f>
        <v>0</v>
      </c>
      <c r="X268" s="53">
        <f>IF(COUNTIF(RLU!$C:$C,'P11'!$C268)&gt;0,VLOOKUP($C268,RLU!$C$2:$G$992,5,FALSE),0)</f>
        <v>0</v>
      </c>
      <c r="Y268" s="52" t="str">
        <f>VLOOKUP(H268,LU!C$4:D$24,2,FALSE)</f>
        <v>Wines</v>
      </c>
    </row>
    <row r="269" spans="1:25" hidden="1" x14ac:dyDescent="0.25">
      <c r="A269" s="14" t="s">
        <v>89</v>
      </c>
      <c r="B269">
        <v>41</v>
      </c>
      <c r="C269" s="31">
        <v>613471</v>
      </c>
      <c r="D269" t="s">
        <v>480</v>
      </c>
      <c r="E269" t="s">
        <v>481</v>
      </c>
      <c r="F269" t="s">
        <v>21</v>
      </c>
      <c r="G269" t="s">
        <v>22</v>
      </c>
      <c r="H269">
        <v>523781</v>
      </c>
      <c r="I269" t="s">
        <v>415</v>
      </c>
      <c r="J269">
        <v>14.95</v>
      </c>
      <c r="K269">
        <v>39695</v>
      </c>
      <c r="L269">
        <v>55220</v>
      </c>
      <c r="M269">
        <v>3307.92</v>
      </c>
      <c r="N269">
        <v>4601.67</v>
      </c>
      <c r="O269">
        <v>518142.7</v>
      </c>
      <c r="P269">
        <v>720792.04</v>
      </c>
      <c r="Q269" t="s">
        <v>493</v>
      </c>
      <c r="R269">
        <v>0.62</v>
      </c>
      <c r="S269">
        <v>0.84</v>
      </c>
      <c r="T269" t="s">
        <v>556</v>
      </c>
      <c r="U269">
        <v>274</v>
      </c>
      <c r="V269" s="53">
        <f>IF(COUNTIF(RLU!$C:$C,'P11'!$C269)&gt;0,VLOOKUP($C269,RLU!$C$2:$G$992,3,FALSE),0)</f>
        <v>0</v>
      </c>
      <c r="W269" s="53">
        <f>IF(COUNTIF(RLU!$C:$C,'P11'!$C269)&gt;0,VLOOKUP($C269,RLU!$C$2:$G$992,4,FALSE),0)</f>
        <v>0</v>
      </c>
      <c r="X269" s="53">
        <f>IF(COUNTIF(RLU!$C:$C,'P11'!$C269)&gt;0,VLOOKUP($C269,RLU!$C$2:$G$992,5,FALSE),0)</f>
        <v>0</v>
      </c>
      <c r="Y269" s="52" t="str">
        <f>VLOOKUP(H269,LU!C$4:D$24,2,FALSE)</f>
        <v>Wines</v>
      </c>
    </row>
    <row r="270" spans="1:25" hidden="1" x14ac:dyDescent="0.25">
      <c r="A270" s="14" t="s">
        <v>89</v>
      </c>
      <c r="B270">
        <v>42</v>
      </c>
      <c r="C270" s="31">
        <v>165845</v>
      </c>
      <c r="D270" t="s">
        <v>484</v>
      </c>
      <c r="E270" t="s">
        <v>46</v>
      </c>
      <c r="F270" t="s">
        <v>21</v>
      </c>
      <c r="G270" t="s">
        <v>22</v>
      </c>
      <c r="H270">
        <v>333343</v>
      </c>
      <c r="I270" t="s">
        <v>478</v>
      </c>
      <c r="J270">
        <v>12.85</v>
      </c>
      <c r="K270">
        <v>38934</v>
      </c>
      <c r="L270">
        <v>53154</v>
      </c>
      <c r="M270">
        <v>3244.5</v>
      </c>
      <c r="N270">
        <v>4429.5</v>
      </c>
      <c r="O270">
        <v>435854.07</v>
      </c>
      <c r="P270">
        <v>595042.56999999995</v>
      </c>
      <c r="Q270" t="s">
        <v>58</v>
      </c>
      <c r="R270">
        <v>0.61</v>
      </c>
      <c r="S270">
        <v>0.81</v>
      </c>
      <c r="T270" t="s">
        <v>61</v>
      </c>
      <c r="U270">
        <v>273</v>
      </c>
      <c r="V270" s="53">
        <f>IF(COUNTIF(RLU!$C:$C,'P11'!$C270)&gt;0,VLOOKUP($C270,RLU!$C$2:$G$992,3,FALSE),0)</f>
        <v>0</v>
      </c>
      <c r="W270" s="53">
        <f>IF(COUNTIF(RLU!$C:$C,'P11'!$C270)&gt;0,VLOOKUP($C270,RLU!$C$2:$G$992,4,FALSE),0)</f>
        <v>0</v>
      </c>
      <c r="X270" s="53">
        <f>IF(COUNTIF(RLU!$C:$C,'P11'!$C270)&gt;0,VLOOKUP($C270,RLU!$C$2:$G$992,5,FALSE),0)</f>
        <v>0</v>
      </c>
      <c r="Y270" s="52" t="str">
        <f>VLOOKUP(H270,LU!C$4:D$24,2,FALSE)</f>
        <v>Wines</v>
      </c>
    </row>
    <row r="271" spans="1:25" hidden="1" x14ac:dyDescent="0.25">
      <c r="A271" s="14" t="s">
        <v>89</v>
      </c>
      <c r="B271">
        <v>43</v>
      </c>
      <c r="C271" s="31">
        <v>454355</v>
      </c>
      <c r="D271" t="s">
        <v>475</v>
      </c>
      <c r="E271" t="s">
        <v>23</v>
      </c>
      <c r="F271" t="s">
        <v>21</v>
      </c>
      <c r="G271" t="s">
        <v>22</v>
      </c>
      <c r="H271">
        <v>522566</v>
      </c>
      <c r="I271" t="s">
        <v>425</v>
      </c>
      <c r="J271">
        <v>8.85</v>
      </c>
      <c r="K271">
        <v>35953</v>
      </c>
      <c r="L271">
        <v>48069</v>
      </c>
      <c r="M271">
        <v>2996.08</v>
      </c>
      <c r="N271">
        <v>4005.75</v>
      </c>
      <c r="O271">
        <v>275215.44</v>
      </c>
      <c r="P271">
        <v>367961.81</v>
      </c>
      <c r="Q271" t="s">
        <v>61</v>
      </c>
      <c r="R271">
        <v>0.56000000000000005</v>
      </c>
      <c r="S271">
        <v>0.73</v>
      </c>
      <c r="T271" t="s">
        <v>40</v>
      </c>
      <c r="U271">
        <v>263</v>
      </c>
      <c r="V271" s="53">
        <f>IF(COUNTIF(RLU!$C:$C,'P11'!$C271)&gt;0,VLOOKUP($C271,RLU!$C$2:$G$992,3,FALSE),0)</f>
        <v>0</v>
      </c>
      <c r="W271" s="53">
        <f>IF(COUNTIF(RLU!$C:$C,'P11'!$C271)&gt;0,VLOOKUP($C271,RLU!$C$2:$G$992,4,FALSE),0)</f>
        <v>0</v>
      </c>
      <c r="X271" s="53">
        <f>IF(COUNTIF(RLU!$C:$C,'P11'!$C271)&gt;0,VLOOKUP($C271,RLU!$C$2:$G$992,5,FALSE),0)</f>
        <v>0</v>
      </c>
      <c r="Y271" s="52" t="str">
        <f>VLOOKUP(H271,LU!C$4:D$24,2,FALSE)</f>
        <v>Wines</v>
      </c>
    </row>
    <row r="272" spans="1:25" hidden="1" x14ac:dyDescent="0.25">
      <c r="A272" s="14" t="s">
        <v>89</v>
      </c>
      <c r="B272">
        <v>44</v>
      </c>
      <c r="C272" s="31">
        <v>480467</v>
      </c>
      <c r="D272" t="s">
        <v>489</v>
      </c>
      <c r="E272" t="s">
        <v>490</v>
      </c>
      <c r="F272" t="s">
        <v>21</v>
      </c>
      <c r="G272" t="s">
        <v>22</v>
      </c>
      <c r="H272">
        <v>333343</v>
      </c>
      <c r="I272" t="s">
        <v>478</v>
      </c>
      <c r="J272">
        <v>9</v>
      </c>
      <c r="K272">
        <v>34990</v>
      </c>
      <c r="L272">
        <v>30578</v>
      </c>
      <c r="M272">
        <v>2915.83</v>
      </c>
      <c r="N272">
        <v>2548.17</v>
      </c>
      <c r="O272">
        <v>272488.5</v>
      </c>
      <c r="P272">
        <v>238129.56</v>
      </c>
      <c r="Q272" t="s">
        <v>419</v>
      </c>
      <c r="R272">
        <v>0.54</v>
      </c>
      <c r="S272">
        <v>0.47</v>
      </c>
      <c r="T272" t="s">
        <v>700</v>
      </c>
      <c r="U272">
        <v>248</v>
      </c>
      <c r="V272" s="53">
        <f>IF(COUNTIF(RLU!$C:$C,'P11'!$C272)&gt;0,VLOOKUP($C272,RLU!$C$2:$G$992,3,FALSE),0)</f>
        <v>0</v>
      </c>
      <c r="W272" s="53">
        <f>IF(COUNTIF(RLU!$C:$C,'P11'!$C272)&gt;0,VLOOKUP($C272,RLU!$C$2:$G$992,4,FALSE),0)</f>
        <v>0</v>
      </c>
      <c r="X272" s="53">
        <f>IF(COUNTIF(RLU!$C:$C,'P11'!$C272)&gt;0,VLOOKUP($C272,RLU!$C$2:$G$992,5,FALSE),0)</f>
        <v>0</v>
      </c>
      <c r="Y272" s="52" t="str">
        <f>VLOOKUP(H272,LU!C$4:D$24,2,FALSE)</f>
        <v>Wines</v>
      </c>
    </row>
    <row r="273" spans="1:25" hidden="1" x14ac:dyDescent="0.25">
      <c r="A273" s="14" t="s">
        <v>89</v>
      </c>
      <c r="B273">
        <v>45</v>
      </c>
      <c r="C273" s="31">
        <v>632513</v>
      </c>
      <c r="D273" t="s">
        <v>487</v>
      </c>
      <c r="E273" t="s">
        <v>488</v>
      </c>
      <c r="F273" t="s">
        <v>21</v>
      </c>
      <c r="G273" t="s">
        <v>22</v>
      </c>
      <c r="H273">
        <v>333340</v>
      </c>
      <c r="I273" t="s">
        <v>421</v>
      </c>
      <c r="J273">
        <v>8</v>
      </c>
      <c r="K273">
        <v>32664</v>
      </c>
      <c r="M273">
        <v>2722</v>
      </c>
      <c r="N273"/>
      <c r="O273">
        <v>225468.32</v>
      </c>
      <c r="Q273" t="s">
        <v>29</v>
      </c>
      <c r="R273">
        <v>0.51</v>
      </c>
      <c r="T273" t="s">
        <v>29</v>
      </c>
      <c r="U273">
        <v>208</v>
      </c>
      <c r="V273" s="53">
        <f>IF(COUNTIF(RLU!$C:$C,'P11'!$C273)&gt;0,VLOOKUP($C273,RLU!$C$2:$G$992,3,FALSE),0)</f>
        <v>0</v>
      </c>
      <c r="W273" s="53">
        <f>IF(COUNTIF(RLU!$C:$C,'P11'!$C273)&gt;0,VLOOKUP($C273,RLU!$C$2:$G$992,4,FALSE),0)</f>
        <v>0</v>
      </c>
      <c r="X273" s="53">
        <f>IF(COUNTIF(RLU!$C:$C,'P11'!$C273)&gt;0,VLOOKUP($C273,RLU!$C$2:$G$992,5,FALSE),0)</f>
        <v>0</v>
      </c>
      <c r="Y273" s="52" t="str">
        <f>VLOOKUP(H273,LU!C$4:D$24,2,FALSE)</f>
        <v>Wines</v>
      </c>
    </row>
    <row r="274" spans="1:25" hidden="1" x14ac:dyDescent="0.25">
      <c r="A274" s="14" t="s">
        <v>89</v>
      </c>
      <c r="B274">
        <v>46</v>
      </c>
      <c r="C274" s="31">
        <v>404533</v>
      </c>
      <c r="D274" t="s">
        <v>498</v>
      </c>
      <c r="E274" t="s">
        <v>33</v>
      </c>
      <c r="F274" t="s">
        <v>21</v>
      </c>
      <c r="G274" t="s">
        <v>22</v>
      </c>
      <c r="H274">
        <v>333340</v>
      </c>
      <c r="I274" t="s">
        <v>421</v>
      </c>
      <c r="J274">
        <v>8.15</v>
      </c>
      <c r="K274">
        <v>28174</v>
      </c>
      <c r="L274">
        <v>19555</v>
      </c>
      <c r="M274">
        <v>2347.83</v>
      </c>
      <c r="N274">
        <v>1629.58</v>
      </c>
      <c r="O274">
        <v>198215.31</v>
      </c>
      <c r="P274">
        <v>137577.21</v>
      </c>
      <c r="Q274" t="s">
        <v>506</v>
      </c>
      <c r="R274">
        <v>0.44</v>
      </c>
      <c r="S274">
        <v>0.3</v>
      </c>
      <c r="T274" t="s">
        <v>750</v>
      </c>
      <c r="U274">
        <v>208</v>
      </c>
      <c r="V274" s="53">
        <f>IF(COUNTIF(RLU!$C:$C,'P11'!$C274)&gt;0,VLOOKUP($C274,RLU!$C$2:$G$992,3,FALSE),0)</f>
        <v>0</v>
      </c>
      <c r="W274" s="53">
        <f>IF(COUNTIF(RLU!$C:$C,'P11'!$C274)&gt;0,VLOOKUP($C274,RLU!$C$2:$G$992,4,FALSE),0)</f>
        <v>0</v>
      </c>
      <c r="X274" s="53">
        <f>IF(COUNTIF(RLU!$C:$C,'P11'!$C274)&gt;0,VLOOKUP($C274,RLU!$C$2:$G$992,5,FALSE),0)</f>
        <v>0</v>
      </c>
      <c r="Y274" s="52" t="str">
        <f>VLOOKUP(H274,LU!C$4:D$24,2,FALSE)</f>
        <v>Wines</v>
      </c>
    </row>
    <row r="275" spans="1:25" hidden="1" x14ac:dyDescent="0.25">
      <c r="A275" s="14" t="s">
        <v>89</v>
      </c>
      <c r="B275">
        <v>47</v>
      </c>
      <c r="C275" s="31">
        <v>529354</v>
      </c>
      <c r="D275" t="s">
        <v>492</v>
      </c>
      <c r="E275" t="s">
        <v>414</v>
      </c>
      <c r="F275" t="s">
        <v>21</v>
      </c>
      <c r="G275" t="s">
        <v>22</v>
      </c>
      <c r="H275">
        <v>523781</v>
      </c>
      <c r="I275" t="s">
        <v>415</v>
      </c>
      <c r="J275">
        <v>12.95</v>
      </c>
      <c r="K275">
        <v>26908</v>
      </c>
      <c r="L275">
        <v>39297</v>
      </c>
      <c r="M275">
        <v>2242.33</v>
      </c>
      <c r="N275">
        <v>3274.75</v>
      </c>
      <c r="O275">
        <v>303607.96000000002</v>
      </c>
      <c r="P275">
        <v>443395.35</v>
      </c>
      <c r="Q275" t="s">
        <v>520</v>
      </c>
      <c r="R275">
        <v>0.42</v>
      </c>
      <c r="S275">
        <v>0.6</v>
      </c>
      <c r="T275" t="s">
        <v>92</v>
      </c>
      <c r="U275">
        <v>286</v>
      </c>
      <c r="V275" s="53">
        <f>IF(COUNTIF(RLU!$C:$C,'P11'!$C275)&gt;0,VLOOKUP($C275,RLU!$C$2:$G$992,3,FALSE),0)</f>
        <v>0</v>
      </c>
      <c r="W275" s="53">
        <f>IF(COUNTIF(RLU!$C:$C,'P11'!$C275)&gt;0,VLOOKUP($C275,RLU!$C$2:$G$992,4,FALSE),0)</f>
        <v>0</v>
      </c>
      <c r="X275" s="53">
        <f>IF(COUNTIF(RLU!$C:$C,'P11'!$C275)&gt;0,VLOOKUP($C275,RLU!$C$2:$G$992,5,FALSE),0)</f>
        <v>0</v>
      </c>
      <c r="Y275" s="52" t="str">
        <f>VLOOKUP(H275,LU!C$4:D$24,2,FALSE)</f>
        <v>Wines</v>
      </c>
    </row>
    <row r="276" spans="1:25" hidden="1" x14ac:dyDescent="0.25">
      <c r="A276" s="14" t="s">
        <v>89</v>
      </c>
      <c r="B276">
        <v>48</v>
      </c>
      <c r="C276" s="31">
        <v>635342</v>
      </c>
      <c r="D276" t="s">
        <v>513</v>
      </c>
      <c r="E276" t="s">
        <v>514</v>
      </c>
      <c r="F276" t="s">
        <v>21</v>
      </c>
      <c r="G276" t="s">
        <v>22</v>
      </c>
      <c r="H276">
        <v>333342</v>
      </c>
      <c r="I276" t="s">
        <v>454</v>
      </c>
      <c r="J276">
        <v>8.9499999999999993</v>
      </c>
      <c r="K276">
        <v>26489</v>
      </c>
      <c r="M276">
        <v>2207.42</v>
      </c>
      <c r="N276"/>
      <c r="O276">
        <v>205113.94</v>
      </c>
      <c r="Q276" t="s">
        <v>29</v>
      </c>
      <c r="R276">
        <v>0.41</v>
      </c>
      <c r="T276" t="s">
        <v>29</v>
      </c>
      <c r="U276">
        <v>303</v>
      </c>
      <c r="V276" s="53">
        <f>IF(COUNTIF(RLU!$C:$C,'P11'!$C276)&gt;0,VLOOKUP($C276,RLU!$C$2:$G$992,3,FALSE),0)</f>
        <v>0</v>
      </c>
      <c r="W276" s="53">
        <f>IF(COUNTIF(RLU!$C:$C,'P11'!$C276)&gt;0,VLOOKUP($C276,RLU!$C$2:$G$992,4,FALSE),0)</f>
        <v>0</v>
      </c>
      <c r="X276" s="53">
        <f>IF(COUNTIF(RLU!$C:$C,'P11'!$C276)&gt;0,VLOOKUP($C276,RLU!$C$2:$G$992,5,FALSE),0)</f>
        <v>0</v>
      </c>
      <c r="Y276" s="52" t="str">
        <f>VLOOKUP(H276,LU!C$4:D$24,2,FALSE)</f>
        <v>Wines</v>
      </c>
    </row>
    <row r="277" spans="1:25" hidden="1" x14ac:dyDescent="0.25">
      <c r="A277" s="14" t="s">
        <v>89</v>
      </c>
      <c r="B277">
        <v>49</v>
      </c>
      <c r="C277" s="31">
        <v>487132</v>
      </c>
      <c r="D277" t="s">
        <v>499</v>
      </c>
      <c r="E277" t="s">
        <v>500</v>
      </c>
      <c r="F277" t="s">
        <v>21</v>
      </c>
      <c r="G277" t="s">
        <v>22</v>
      </c>
      <c r="H277">
        <v>522563</v>
      </c>
      <c r="I277" t="s">
        <v>461</v>
      </c>
      <c r="J277">
        <v>10.25</v>
      </c>
      <c r="K277">
        <v>26304</v>
      </c>
      <c r="L277">
        <v>27646</v>
      </c>
      <c r="M277">
        <v>2192</v>
      </c>
      <c r="N277">
        <v>2303.83</v>
      </c>
      <c r="O277">
        <v>233942.65</v>
      </c>
      <c r="P277">
        <v>245878.14</v>
      </c>
      <c r="Q277" t="s">
        <v>436</v>
      </c>
      <c r="R277">
        <v>0.41</v>
      </c>
      <c r="S277">
        <v>0.42</v>
      </c>
      <c r="T277" t="s">
        <v>443</v>
      </c>
      <c r="U277">
        <v>195</v>
      </c>
      <c r="V277" s="53">
        <f>IF(COUNTIF(RLU!$C:$C,'P11'!$C277)&gt;0,VLOOKUP($C277,RLU!$C$2:$G$992,3,FALSE),0)</f>
        <v>0</v>
      </c>
      <c r="W277" s="53">
        <f>IF(COUNTIF(RLU!$C:$C,'P11'!$C277)&gt;0,VLOOKUP($C277,RLU!$C$2:$G$992,4,FALSE),0)</f>
        <v>0</v>
      </c>
      <c r="X277" s="53">
        <f>IF(COUNTIF(RLU!$C:$C,'P11'!$C277)&gt;0,VLOOKUP($C277,RLU!$C$2:$G$992,5,FALSE),0)</f>
        <v>0</v>
      </c>
      <c r="Y277" s="52" t="str">
        <f>VLOOKUP(H277,LU!C$4:D$24,2,FALSE)</f>
        <v>Wines</v>
      </c>
    </row>
    <row r="278" spans="1:25" hidden="1" x14ac:dyDescent="0.25">
      <c r="A278" s="14" t="s">
        <v>89</v>
      </c>
      <c r="B278">
        <v>50</v>
      </c>
      <c r="C278" s="31">
        <v>284943</v>
      </c>
      <c r="D278" t="s">
        <v>496</v>
      </c>
      <c r="E278" t="s">
        <v>73</v>
      </c>
      <c r="F278" t="s">
        <v>21</v>
      </c>
      <c r="G278" t="s">
        <v>22</v>
      </c>
      <c r="H278">
        <v>706020</v>
      </c>
      <c r="I278" t="s">
        <v>497</v>
      </c>
      <c r="J278">
        <v>24.95</v>
      </c>
      <c r="K278">
        <v>25933</v>
      </c>
      <c r="L278">
        <v>38512</v>
      </c>
      <c r="M278">
        <v>2161.08</v>
      </c>
      <c r="N278">
        <v>3209.33</v>
      </c>
      <c r="O278">
        <v>568001.55000000005</v>
      </c>
      <c r="P278">
        <v>843515.04</v>
      </c>
      <c r="Q278" t="s">
        <v>93</v>
      </c>
      <c r="R278">
        <v>0.4</v>
      </c>
      <c r="S278">
        <v>0.59</v>
      </c>
      <c r="T278" t="s">
        <v>520</v>
      </c>
      <c r="U278">
        <v>118</v>
      </c>
      <c r="V278" s="53">
        <f>IF(COUNTIF(RLU!$C:$C,'P11'!$C278)&gt;0,VLOOKUP($C278,RLU!$C$2:$G$992,3,FALSE),0)</f>
        <v>0</v>
      </c>
      <c r="W278" s="53">
        <f>IF(COUNTIF(RLU!$C:$C,'P11'!$C278)&gt;0,VLOOKUP($C278,RLU!$C$2:$G$992,4,FALSE),0)</f>
        <v>0</v>
      </c>
      <c r="X278" s="53">
        <f>IF(COUNTIF(RLU!$C:$C,'P11'!$C278)&gt;0,VLOOKUP($C278,RLU!$C$2:$G$992,5,FALSE),0)</f>
        <v>0</v>
      </c>
      <c r="Y278" s="52" t="str">
        <f>VLOOKUP(H278,LU!C$4:D$24,2,FALSE)</f>
        <v>Vintages</v>
      </c>
    </row>
    <row r="279" spans="1:25" hidden="1" x14ac:dyDescent="0.25">
      <c r="A279" s="14" t="s">
        <v>89</v>
      </c>
      <c r="B279">
        <v>51</v>
      </c>
      <c r="C279" s="31">
        <v>164343</v>
      </c>
      <c r="D279" t="s">
        <v>502</v>
      </c>
      <c r="E279" t="s">
        <v>56</v>
      </c>
      <c r="F279" t="s">
        <v>21</v>
      </c>
      <c r="G279" t="s">
        <v>22</v>
      </c>
      <c r="H279">
        <v>522564</v>
      </c>
      <c r="I279" t="s">
        <v>503</v>
      </c>
      <c r="J279">
        <v>9</v>
      </c>
      <c r="K279">
        <v>25050</v>
      </c>
      <c r="L279">
        <v>25805</v>
      </c>
      <c r="M279">
        <v>2087.5</v>
      </c>
      <c r="N279">
        <v>2150.42</v>
      </c>
      <c r="O279">
        <v>195079.65</v>
      </c>
      <c r="P279">
        <v>200959.29</v>
      </c>
      <c r="Q279" t="s">
        <v>26</v>
      </c>
      <c r="R279">
        <v>0.39</v>
      </c>
      <c r="S279">
        <v>0.39</v>
      </c>
      <c r="T279" t="s">
        <v>37</v>
      </c>
      <c r="U279">
        <v>183</v>
      </c>
      <c r="V279" s="53">
        <f>IF(COUNTIF(RLU!$C:$C,'P11'!$C279)&gt;0,VLOOKUP($C279,RLU!$C$2:$G$992,3,FALSE),0)</f>
        <v>0</v>
      </c>
      <c r="W279" s="53">
        <f>IF(COUNTIF(RLU!$C:$C,'P11'!$C279)&gt;0,VLOOKUP($C279,RLU!$C$2:$G$992,4,FALSE),0)</f>
        <v>0</v>
      </c>
      <c r="X279" s="53">
        <f>IF(COUNTIF(RLU!$C:$C,'P11'!$C279)&gt;0,VLOOKUP($C279,RLU!$C$2:$G$992,5,FALSE),0)</f>
        <v>0</v>
      </c>
      <c r="Y279" s="52" t="str">
        <f>VLOOKUP(H279,LU!C$4:D$24,2,FALSE)</f>
        <v>Wines</v>
      </c>
    </row>
    <row r="280" spans="1:25" hidden="1" x14ac:dyDescent="0.25">
      <c r="A280" s="14" t="s">
        <v>89</v>
      </c>
      <c r="B280">
        <v>52</v>
      </c>
      <c r="C280" s="31">
        <v>341743</v>
      </c>
      <c r="D280" t="s">
        <v>529</v>
      </c>
      <c r="E280" t="s">
        <v>400</v>
      </c>
      <c r="F280" t="s">
        <v>21</v>
      </c>
      <c r="G280" t="s">
        <v>22</v>
      </c>
      <c r="H280">
        <v>523781</v>
      </c>
      <c r="I280" t="s">
        <v>415</v>
      </c>
      <c r="J280">
        <v>17.95</v>
      </c>
      <c r="K280">
        <v>24648</v>
      </c>
      <c r="L280">
        <v>11426</v>
      </c>
      <c r="M280">
        <v>2054</v>
      </c>
      <c r="N280">
        <v>952.17</v>
      </c>
      <c r="O280">
        <v>387169.91</v>
      </c>
      <c r="P280">
        <v>179479.2</v>
      </c>
      <c r="Q280" t="s">
        <v>856</v>
      </c>
      <c r="R280">
        <v>0.38</v>
      </c>
      <c r="S280">
        <v>0.17</v>
      </c>
      <c r="T280" t="s">
        <v>833</v>
      </c>
      <c r="U280">
        <v>238</v>
      </c>
      <c r="V280" s="53">
        <f>IF(COUNTIF(RLU!$C:$C,'P11'!$C280)&gt;0,VLOOKUP($C280,RLU!$C$2:$G$992,3,FALSE),0)</f>
        <v>0</v>
      </c>
      <c r="W280" s="53">
        <f>IF(COUNTIF(RLU!$C:$C,'P11'!$C280)&gt;0,VLOOKUP($C280,RLU!$C$2:$G$992,4,FALSE),0)</f>
        <v>0</v>
      </c>
      <c r="X280" s="53">
        <f>IF(COUNTIF(RLU!$C:$C,'P11'!$C280)&gt;0,VLOOKUP($C280,RLU!$C$2:$G$992,5,FALSE),0)</f>
        <v>0</v>
      </c>
      <c r="Y280" s="52" t="str">
        <f>VLOOKUP(H280,LU!C$4:D$24,2,FALSE)</f>
        <v>Wines</v>
      </c>
    </row>
    <row r="281" spans="1:25" hidden="1" x14ac:dyDescent="0.25">
      <c r="A281" s="14" t="s">
        <v>89</v>
      </c>
      <c r="B281">
        <v>53</v>
      </c>
      <c r="C281" s="31">
        <v>639880</v>
      </c>
      <c r="D281" t="s">
        <v>504</v>
      </c>
      <c r="E281" t="s">
        <v>412</v>
      </c>
      <c r="F281" t="s">
        <v>21</v>
      </c>
      <c r="G281" t="s">
        <v>22</v>
      </c>
      <c r="H281">
        <v>524780</v>
      </c>
      <c r="I281" t="s">
        <v>403</v>
      </c>
      <c r="J281">
        <v>9.9499999999999993</v>
      </c>
      <c r="K281">
        <v>24478</v>
      </c>
      <c r="M281">
        <v>2039.83</v>
      </c>
      <c r="N281"/>
      <c r="O281">
        <v>211203.98</v>
      </c>
      <c r="Q281" t="s">
        <v>29</v>
      </c>
      <c r="R281">
        <v>0.38</v>
      </c>
      <c r="T281" t="s">
        <v>29</v>
      </c>
      <c r="U281">
        <v>235</v>
      </c>
      <c r="V281" s="53">
        <f>IF(COUNTIF(RLU!$C:$C,'P11'!$C281)&gt;0,VLOOKUP($C281,RLU!$C$2:$G$992,3,FALSE),0)</f>
        <v>0</v>
      </c>
      <c r="W281" s="53">
        <f>IF(COUNTIF(RLU!$C:$C,'P11'!$C281)&gt;0,VLOOKUP($C281,RLU!$C$2:$G$992,4,FALSE),0)</f>
        <v>0</v>
      </c>
      <c r="X281" s="53">
        <f>IF(COUNTIF(RLU!$C:$C,'P11'!$C281)&gt;0,VLOOKUP($C281,RLU!$C$2:$G$992,5,FALSE),0)</f>
        <v>0</v>
      </c>
      <c r="Y281" s="52" t="str">
        <f>VLOOKUP(H281,LU!C$4:D$24,2,FALSE)</f>
        <v>Wines</v>
      </c>
    </row>
    <row r="282" spans="1:25" x14ac:dyDescent="0.25">
      <c r="A282" s="14" t="s">
        <v>89</v>
      </c>
      <c r="B282">
        <v>54</v>
      </c>
      <c r="C282" s="31">
        <v>342584</v>
      </c>
      <c r="D282" t="s">
        <v>147</v>
      </c>
      <c r="E282" t="s">
        <v>33</v>
      </c>
      <c r="F282" t="s">
        <v>21</v>
      </c>
      <c r="G282" t="s">
        <v>22</v>
      </c>
      <c r="H282">
        <v>705020</v>
      </c>
      <c r="I282" t="s">
        <v>117</v>
      </c>
      <c r="J282">
        <v>24.95</v>
      </c>
      <c r="K282">
        <v>24451</v>
      </c>
      <c r="L282">
        <v>32361</v>
      </c>
      <c r="M282">
        <v>2037.58</v>
      </c>
      <c r="N282">
        <v>2696.75</v>
      </c>
      <c r="O282">
        <v>535541.81000000006</v>
      </c>
      <c r="P282">
        <v>708791.81</v>
      </c>
      <c r="Q282" t="s">
        <v>482</v>
      </c>
      <c r="R282">
        <v>0.38</v>
      </c>
      <c r="S282">
        <v>0.49</v>
      </c>
      <c r="T282" t="s">
        <v>94</v>
      </c>
      <c r="U282">
        <v>101</v>
      </c>
      <c r="V282" s="53" t="str">
        <f>IF(COUNTIF(RLU!$C:$C,'P11'!$C282)&gt;0,VLOOKUP($C282,RLU!$C$2:$G$992,3,FALSE),0)</f>
        <v>Perrin</v>
      </c>
      <c r="W282" s="53" t="str">
        <f>IF(COUNTIF(RLU!$C:$C,'P11'!$C282)&gt;0,VLOOKUP($C282,RLU!$C$2:$G$992,4,FALSE),0)</f>
        <v>Provence</v>
      </c>
      <c r="X282" s="53" t="str">
        <f>IF(COUNTIF(RLU!$C:$C,'P11'!$C282)&gt;0,VLOOKUP($C282,RLU!$C$2:$G$992,5,FALSE),0)</f>
        <v>Cotes De Provence</v>
      </c>
      <c r="Y282" s="52" t="str">
        <f>VLOOKUP(H282,LU!C$4:D$24,2,FALSE)</f>
        <v>Vintages</v>
      </c>
    </row>
    <row r="283" spans="1:25" hidden="1" x14ac:dyDescent="0.25">
      <c r="A283" s="14" t="s">
        <v>89</v>
      </c>
      <c r="B283">
        <v>55</v>
      </c>
      <c r="C283" s="31">
        <v>324558</v>
      </c>
      <c r="D283" t="s">
        <v>494</v>
      </c>
      <c r="E283" t="s">
        <v>481</v>
      </c>
      <c r="F283" t="s">
        <v>21</v>
      </c>
      <c r="G283" t="s">
        <v>22</v>
      </c>
      <c r="H283">
        <v>523781</v>
      </c>
      <c r="I283" t="s">
        <v>415</v>
      </c>
      <c r="J283">
        <v>13.95</v>
      </c>
      <c r="K283">
        <v>24161</v>
      </c>
      <c r="L283">
        <v>21602</v>
      </c>
      <c r="M283">
        <v>2013.42</v>
      </c>
      <c r="N283">
        <v>1800.17</v>
      </c>
      <c r="O283">
        <v>293994.46999999997</v>
      </c>
      <c r="P283">
        <v>262856.19</v>
      </c>
      <c r="Q283" t="s">
        <v>751</v>
      </c>
      <c r="R283">
        <v>0.38</v>
      </c>
      <c r="S283">
        <v>0.33</v>
      </c>
      <c r="T283" t="s">
        <v>700</v>
      </c>
      <c r="U283">
        <v>282</v>
      </c>
      <c r="V283" s="53">
        <f>IF(COUNTIF(RLU!$C:$C,'P11'!$C283)&gt;0,VLOOKUP($C283,RLU!$C$2:$G$992,3,FALSE),0)</f>
        <v>0</v>
      </c>
      <c r="W283" s="53">
        <f>IF(COUNTIF(RLU!$C:$C,'P11'!$C283)&gt;0,VLOOKUP($C283,RLU!$C$2:$G$992,4,FALSE),0)</f>
        <v>0</v>
      </c>
      <c r="X283" s="53">
        <f>IF(COUNTIF(RLU!$C:$C,'P11'!$C283)&gt;0,VLOOKUP($C283,RLU!$C$2:$G$992,5,FALSE),0)</f>
        <v>0</v>
      </c>
      <c r="Y283" s="52" t="str">
        <f>VLOOKUP(H283,LU!C$4:D$24,2,FALSE)</f>
        <v>Wines</v>
      </c>
    </row>
    <row r="284" spans="1:25" hidden="1" x14ac:dyDescent="0.25">
      <c r="A284" s="14" t="s">
        <v>89</v>
      </c>
      <c r="B284">
        <v>56</v>
      </c>
      <c r="C284" s="31">
        <v>647313</v>
      </c>
      <c r="D284" t="s">
        <v>509</v>
      </c>
      <c r="E284" t="s">
        <v>510</v>
      </c>
      <c r="F284" t="s">
        <v>511</v>
      </c>
      <c r="G284" t="s">
        <v>512</v>
      </c>
      <c r="H284">
        <v>522561</v>
      </c>
      <c r="I284" t="s">
        <v>408</v>
      </c>
      <c r="J284">
        <v>4</v>
      </c>
      <c r="K284">
        <v>72355</v>
      </c>
      <c r="M284">
        <v>2009.86</v>
      </c>
      <c r="N284"/>
      <c r="O284">
        <v>249720.8</v>
      </c>
      <c r="Q284" t="s">
        <v>29</v>
      </c>
      <c r="R284">
        <v>0.38</v>
      </c>
      <c r="T284" t="s">
        <v>29</v>
      </c>
      <c r="U284">
        <v>249</v>
      </c>
      <c r="V284" s="53">
        <f>IF(COUNTIF(RLU!$C:$C,'P11'!$C284)&gt;0,VLOOKUP($C284,RLU!$C$2:$G$992,3,FALSE),0)</f>
        <v>0</v>
      </c>
      <c r="W284" s="53">
        <f>IF(COUNTIF(RLU!$C:$C,'P11'!$C284)&gt;0,VLOOKUP($C284,RLU!$C$2:$G$992,4,FALSE),0)</f>
        <v>0</v>
      </c>
      <c r="X284" s="53">
        <f>IF(COUNTIF(RLU!$C:$C,'P11'!$C284)&gt;0,VLOOKUP($C284,RLU!$C$2:$G$992,5,FALSE),0)</f>
        <v>0</v>
      </c>
      <c r="Y284" s="52" t="str">
        <f>VLOOKUP(H284,LU!C$4:D$24,2,FALSE)</f>
        <v>Wines</v>
      </c>
    </row>
    <row r="285" spans="1:25" hidden="1" x14ac:dyDescent="0.25">
      <c r="A285" s="14" t="s">
        <v>89</v>
      </c>
      <c r="B285">
        <v>57</v>
      </c>
      <c r="C285" s="31">
        <v>639971</v>
      </c>
      <c r="D285" t="s">
        <v>771</v>
      </c>
      <c r="E285" t="s">
        <v>424</v>
      </c>
      <c r="F285" t="s">
        <v>21</v>
      </c>
      <c r="G285" t="s">
        <v>22</v>
      </c>
      <c r="H285">
        <v>522560</v>
      </c>
      <c r="I285" t="s">
        <v>425</v>
      </c>
      <c r="J285">
        <v>7.95</v>
      </c>
      <c r="K285">
        <v>23431</v>
      </c>
      <c r="M285">
        <v>1952.58</v>
      </c>
      <c r="N285"/>
      <c r="O285">
        <v>160699.34</v>
      </c>
      <c r="Q285" t="s">
        <v>29</v>
      </c>
      <c r="R285">
        <v>0.36</v>
      </c>
      <c r="T285" t="s">
        <v>29</v>
      </c>
      <c r="U285">
        <v>137</v>
      </c>
      <c r="V285" s="53">
        <f>IF(COUNTIF(RLU!$C:$C,'P11'!$C285)&gt;0,VLOOKUP($C285,RLU!$C$2:$G$992,3,FALSE),0)</f>
        <v>0</v>
      </c>
      <c r="W285" s="53">
        <f>IF(COUNTIF(RLU!$C:$C,'P11'!$C285)&gt;0,VLOOKUP($C285,RLU!$C$2:$G$992,4,FALSE),0)</f>
        <v>0</v>
      </c>
      <c r="X285" s="53">
        <f>IF(COUNTIF(RLU!$C:$C,'P11'!$C285)&gt;0,VLOOKUP($C285,RLU!$C$2:$G$992,5,FALSE),0)</f>
        <v>0</v>
      </c>
      <c r="Y285" s="52" t="str">
        <f>VLOOKUP(H285,LU!C$4:D$24,2,FALSE)</f>
        <v>Wines</v>
      </c>
    </row>
    <row r="286" spans="1:25" x14ac:dyDescent="0.25">
      <c r="A286" s="14" t="s">
        <v>89</v>
      </c>
      <c r="B286">
        <v>58</v>
      </c>
      <c r="C286" s="31">
        <v>452573</v>
      </c>
      <c r="D286" t="s">
        <v>131</v>
      </c>
      <c r="E286" t="s">
        <v>53</v>
      </c>
      <c r="F286" t="s">
        <v>21</v>
      </c>
      <c r="G286" t="s">
        <v>22</v>
      </c>
      <c r="H286">
        <v>705020</v>
      </c>
      <c r="I286" t="s">
        <v>117</v>
      </c>
      <c r="J286">
        <v>20.95</v>
      </c>
      <c r="K286">
        <v>23317</v>
      </c>
      <c r="L286">
        <v>33596</v>
      </c>
      <c r="M286">
        <v>1943.08</v>
      </c>
      <c r="N286">
        <v>2799.67</v>
      </c>
      <c r="O286">
        <v>428166.15</v>
      </c>
      <c r="P286">
        <v>616917.69999999995</v>
      </c>
      <c r="Q286" t="s">
        <v>451</v>
      </c>
      <c r="R286">
        <v>0.36</v>
      </c>
      <c r="S286">
        <v>0.51</v>
      </c>
      <c r="T286" t="s">
        <v>38</v>
      </c>
      <c r="U286">
        <v>61</v>
      </c>
      <c r="V286" s="53" t="str">
        <f>IF(COUNTIF(RLU!$C:$C,'P11'!$C286)&gt;0,VLOOKUP($C286,RLU!$C$2:$G$992,3,FALSE),0)</f>
        <v>Vins Breban</v>
      </c>
      <c r="W286" s="53" t="str">
        <f>IF(COUNTIF(RLU!$C:$C,'P11'!$C286)&gt;0,VLOOKUP($C286,RLU!$C$2:$G$992,4,FALSE),0)</f>
        <v>Provence</v>
      </c>
      <c r="X286" s="53" t="str">
        <f>IF(COUNTIF(RLU!$C:$C,'P11'!$C286)&gt;0,VLOOKUP($C286,RLU!$C$2:$G$992,5,FALSE),0)</f>
        <v>Cotes De Provence</v>
      </c>
      <c r="Y286" s="52" t="str">
        <f>VLOOKUP(H286,LU!C$4:D$24,2,FALSE)</f>
        <v>Vintages</v>
      </c>
    </row>
    <row r="287" spans="1:25" hidden="1" x14ac:dyDescent="0.25">
      <c r="A287" s="14" t="s">
        <v>89</v>
      </c>
      <c r="B287">
        <v>59</v>
      </c>
      <c r="C287" s="31">
        <v>647149</v>
      </c>
      <c r="D287" t="s">
        <v>505</v>
      </c>
      <c r="E287" t="s">
        <v>20</v>
      </c>
      <c r="F287" t="s">
        <v>446</v>
      </c>
      <c r="G287" t="s">
        <v>24</v>
      </c>
      <c r="H287">
        <v>333341</v>
      </c>
      <c r="I287" t="s">
        <v>417</v>
      </c>
      <c r="J287">
        <v>19.95</v>
      </c>
      <c r="K287">
        <v>11280</v>
      </c>
      <c r="M287">
        <v>1880</v>
      </c>
      <c r="N287"/>
      <c r="O287">
        <v>197150.44</v>
      </c>
      <c r="Q287" t="s">
        <v>29</v>
      </c>
      <c r="R287">
        <v>0.35</v>
      </c>
      <c r="T287" t="s">
        <v>29</v>
      </c>
      <c r="U287">
        <v>122</v>
      </c>
      <c r="V287" s="53">
        <f>IF(COUNTIF(RLU!$C:$C,'P11'!$C287)&gt;0,VLOOKUP($C287,RLU!$C$2:$G$992,3,FALSE),0)</f>
        <v>0</v>
      </c>
      <c r="W287" s="53">
        <f>IF(COUNTIF(RLU!$C:$C,'P11'!$C287)&gt;0,VLOOKUP($C287,RLU!$C$2:$G$992,4,FALSE),0)</f>
        <v>0</v>
      </c>
      <c r="X287" s="53">
        <f>IF(COUNTIF(RLU!$C:$C,'P11'!$C287)&gt;0,VLOOKUP($C287,RLU!$C$2:$G$992,5,FALSE),0)</f>
        <v>0</v>
      </c>
      <c r="Y287" s="52" t="str">
        <f>VLOOKUP(H287,LU!C$4:D$24,2,FALSE)</f>
        <v>Wines</v>
      </c>
    </row>
    <row r="288" spans="1:25" hidden="1" x14ac:dyDescent="0.25">
      <c r="A288" s="14" t="s">
        <v>89</v>
      </c>
      <c r="B288">
        <v>60</v>
      </c>
      <c r="C288" s="31">
        <v>560243</v>
      </c>
      <c r="D288" t="s">
        <v>507</v>
      </c>
      <c r="E288" t="s">
        <v>85</v>
      </c>
      <c r="F288" t="s">
        <v>21</v>
      </c>
      <c r="G288" t="s">
        <v>22</v>
      </c>
      <c r="H288">
        <v>523781</v>
      </c>
      <c r="I288" t="s">
        <v>415</v>
      </c>
      <c r="J288">
        <v>14.95</v>
      </c>
      <c r="K288">
        <v>21567</v>
      </c>
      <c r="L288">
        <v>18878</v>
      </c>
      <c r="M288">
        <v>1797.25</v>
      </c>
      <c r="N288">
        <v>1573.17</v>
      </c>
      <c r="O288">
        <v>281516.15000000002</v>
      </c>
      <c r="P288">
        <v>246416.37</v>
      </c>
      <c r="Q288" t="s">
        <v>419</v>
      </c>
      <c r="R288">
        <v>0.34</v>
      </c>
      <c r="S288">
        <v>0.28999999999999998</v>
      </c>
      <c r="T288" t="s">
        <v>530</v>
      </c>
      <c r="U288">
        <v>303</v>
      </c>
      <c r="V288" s="53">
        <f>IF(COUNTIF(RLU!$C:$C,'P11'!$C288)&gt;0,VLOOKUP($C288,RLU!$C$2:$G$992,3,FALSE),0)</f>
        <v>0</v>
      </c>
      <c r="W288" s="53">
        <f>IF(COUNTIF(RLU!$C:$C,'P11'!$C288)&gt;0,VLOOKUP($C288,RLU!$C$2:$G$992,4,FALSE),0)</f>
        <v>0</v>
      </c>
      <c r="X288" s="53">
        <f>IF(COUNTIF(RLU!$C:$C,'P11'!$C288)&gt;0,VLOOKUP($C288,RLU!$C$2:$G$992,5,FALSE),0)</f>
        <v>0</v>
      </c>
      <c r="Y288" s="52" t="str">
        <f>VLOOKUP(H288,LU!C$4:D$24,2,FALSE)</f>
        <v>Wines</v>
      </c>
    </row>
    <row r="289" spans="1:25" hidden="1" x14ac:dyDescent="0.25">
      <c r="A289" s="14" t="s">
        <v>89</v>
      </c>
      <c r="B289">
        <v>61</v>
      </c>
      <c r="C289" s="31">
        <v>10428</v>
      </c>
      <c r="D289" t="s">
        <v>595</v>
      </c>
      <c r="E289" t="s">
        <v>412</v>
      </c>
      <c r="F289" t="s">
        <v>21</v>
      </c>
      <c r="G289" t="s">
        <v>24</v>
      </c>
      <c r="H289">
        <v>524780</v>
      </c>
      <c r="I289" t="s">
        <v>403</v>
      </c>
      <c r="J289">
        <v>18.95</v>
      </c>
      <c r="K289">
        <v>10287</v>
      </c>
      <c r="M289">
        <v>1714.5</v>
      </c>
      <c r="N289"/>
      <c r="O289">
        <v>170691.37</v>
      </c>
      <c r="Q289" t="s">
        <v>29</v>
      </c>
      <c r="R289">
        <v>0.32</v>
      </c>
      <c r="T289" t="s">
        <v>29</v>
      </c>
      <c r="U289">
        <v>303</v>
      </c>
      <c r="V289" s="53">
        <f>IF(COUNTIF(RLU!$C:$C,'P11'!$C289)&gt;0,VLOOKUP($C289,RLU!$C$2:$G$992,3,FALSE),0)</f>
        <v>0</v>
      </c>
      <c r="W289" s="53">
        <f>IF(COUNTIF(RLU!$C:$C,'P11'!$C289)&gt;0,VLOOKUP($C289,RLU!$C$2:$G$992,4,FALSE),0)</f>
        <v>0</v>
      </c>
      <c r="X289" s="53">
        <f>IF(COUNTIF(RLU!$C:$C,'P11'!$C289)&gt;0,VLOOKUP($C289,RLU!$C$2:$G$992,5,FALSE),0)</f>
        <v>0</v>
      </c>
      <c r="Y289" s="52" t="str">
        <f>VLOOKUP(H289,LU!C$4:D$24,2,FALSE)</f>
        <v>Wines</v>
      </c>
    </row>
    <row r="290" spans="1:25" hidden="1" x14ac:dyDescent="0.25">
      <c r="A290" s="14" t="s">
        <v>89</v>
      </c>
      <c r="B290">
        <v>62</v>
      </c>
      <c r="C290" s="31">
        <v>603795</v>
      </c>
      <c r="D290" t="s">
        <v>522</v>
      </c>
      <c r="E290" t="s">
        <v>60</v>
      </c>
      <c r="F290" t="s">
        <v>21</v>
      </c>
      <c r="G290" t="s">
        <v>22</v>
      </c>
      <c r="H290">
        <v>705030</v>
      </c>
      <c r="I290" t="s">
        <v>523</v>
      </c>
      <c r="J290">
        <v>14.95</v>
      </c>
      <c r="K290">
        <v>19945</v>
      </c>
      <c r="L290">
        <v>28329</v>
      </c>
      <c r="M290">
        <v>1662.08</v>
      </c>
      <c r="N290">
        <v>2360.75</v>
      </c>
      <c r="O290">
        <v>260344.03</v>
      </c>
      <c r="P290">
        <v>369781.19</v>
      </c>
      <c r="Q290" t="s">
        <v>92</v>
      </c>
      <c r="R290">
        <v>0.31</v>
      </c>
      <c r="S290">
        <v>0.43</v>
      </c>
      <c r="T290" t="s">
        <v>493</v>
      </c>
      <c r="U290">
        <v>57</v>
      </c>
      <c r="V290" s="53">
        <f>IF(COUNTIF(RLU!$C:$C,'P11'!$C290)&gt;0,VLOOKUP($C290,RLU!$C$2:$G$992,3,FALSE),0)</f>
        <v>0</v>
      </c>
      <c r="W290" s="53">
        <f>IF(COUNTIF(RLU!$C:$C,'P11'!$C290)&gt;0,VLOOKUP($C290,RLU!$C$2:$G$992,4,FALSE),0)</f>
        <v>0</v>
      </c>
      <c r="X290" s="53">
        <f>IF(COUNTIF(RLU!$C:$C,'P11'!$C290)&gt;0,VLOOKUP($C290,RLU!$C$2:$G$992,5,FALSE),0)</f>
        <v>0</v>
      </c>
      <c r="Y290" s="52" t="str">
        <f>VLOOKUP(H290,LU!C$4:D$24,2,FALSE)</f>
        <v>Vintages</v>
      </c>
    </row>
    <row r="291" spans="1:25" hidden="1" x14ac:dyDescent="0.25">
      <c r="A291" s="14" t="s">
        <v>89</v>
      </c>
      <c r="B291">
        <v>63</v>
      </c>
      <c r="C291" s="31">
        <v>483040</v>
      </c>
      <c r="D291" t="s">
        <v>515</v>
      </c>
      <c r="E291" t="s">
        <v>42</v>
      </c>
      <c r="F291" t="s">
        <v>21</v>
      </c>
      <c r="G291" t="s">
        <v>22</v>
      </c>
      <c r="H291">
        <v>333341</v>
      </c>
      <c r="I291" t="s">
        <v>417</v>
      </c>
      <c r="J291">
        <v>13.25</v>
      </c>
      <c r="K291">
        <v>19464</v>
      </c>
      <c r="L291">
        <v>29462</v>
      </c>
      <c r="M291">
        <v>1622</v>
      </c>
      <c r="N291">
        <v>2455.17</v>
      </c>
      <c r="O291">
        <v>224783.35999999999</v>
      </c>
      <c r="P291">
        <v>340246.99</v>
      </c>
      <c r="Q291" t="s">
        <v>91</v>
      </c>
      <c r="R291">
        <v>0.3</v>
      </c>
      <c r="S291">
        <v>0.45</v>
      </c>
      <c r="T291" t="s">
        <v>93</v>
      </c>
      <c r="U291">
        <v>131</v>
      </c>
      <c r="V291" s="53">
        <f>IF(COUNTIF(RLU!$C:$C,'P11'!$C291)&gt;0,VLOOKUP($C291,RLU!$C$2:$G$992,3,FALSE),0)</f>
        <v>0</v>
      </c>
      <c r="W291" s="53">
        <f>IF(COUNTIF(RLU!$C:$C,'P11'!$C291)&gt;0,VLOOKUP($C291,RLU!$C$2:$G$992,4,FALSE),0)</f>
        <v>0</v>
      </c>
      <c r="X291" s="53">
        <f>IF(COUNTIF(RLU!$C:$C,'P11'!$C291)&gt;0,VLOOKUP($C291,RLU!$C$2:$G$992,5,FALSE),0)</f>
        <v>0</v>
      </c>
      <c r="Y291" s="52" t="str">
        <f>VLOOKUP(H291,LU!C$4:D$24,2,FALSE)</f>
        <v>Wines</v>
      </c>
    </row>
    <row r="292" spans="1:25" x14ac:dyDescent="0.25">
      <c r="A292" s="14" t="s">
        <v>89</v>
      </c>
      <c r="B292">
        <v>64</v>
      </c>
      <c r="C292" s="31">
        <v>950576</v>
      </c>
      <c r="D292" t="s">
        <v>128</v>
      </c>
      <c r="E292" t="s">
        <v>60</v>
      </c>
      <c r="F292" t="s">
        <v>21</v>
      </c>
      <c r="G292" t="s">
        <v>22</v>
      </c>
      <c r="H292">
        <v>705020</v>
      </c>
      <c r="I292" t="s">
        <v>117</v>
      </c>
      <c r="J292">
        <v>16.95</v>
      </c>
      <c r="K292">
        <v>19321</v>
      </c>
      <c r="L292">
        <v>25933</v>
      </c>
      <c r="M292">
        <v>1610.08</v>
      </c>
      <c r="N292">
        <v>2161.08</v>
      </c>
      <c r="O292">
        <v>286395.34999999998</v>
      </c>
      <c r="P292">
        <v>384405.09</v>
      </c>
      <c r="Q292" t="s">
        <v>61</v>
      </c>
      <c r="R292">
        <v>0.3</v>
      </c>
      <c r="S292">
        <v>0.4</v>
      </c>
      <c r="T292" t="s">
        <v>61</v>
      </c>
      <c r="U292">
        <v>85</v>
      </c>
      <c r="V292" s="53" t="str">
        <f>IF(COUNTIF(RLU!$C:$C,'P11'!$C292)&gt;0,VLOOKUP($C292,RLU!$C$2:$G$992,3,FALSE),0)</f>
        <v>Earl Mas Des Bressades</v>
      </c>
      <c r="W292" s="53" t="str">
        <f>IF(COUNTIF(RLU!$C:$C,'P11'!$C292)&gt;0,VLOOKUP($C292,RLU!$C$2:$G$992,4,FALSE),0)</f>
        <v>Rhone</v>
      </c>
      <c r="X292" s="53" t="str">
        <f>IF(COUNTIF(RLU!$C:$C,'P11'!$C292)&gt;0,VLOOKUP($C292,RLU!$C$2:$G$992,5,FALSE),0)</f>
        <v>Rhone</v>
      </c>
      <c r="Y292" s="52" t="str">
        <f>VLOOKUP(H292,LU!C$4:D$24,2,FALSE)</f>
        <v>Vintages</v>
      </c>
    </row>
    <row r="293" spans="1:25" hidden="1" x14ac:dyDescent="0.25">
      <c r="A293" s="14" t="s">
        <v>89</v>
      </c>
      <c r="B293">
        <v>65</v>
      </c>
      <c r="C293" s="31">
        <v>640003</v>
      </c>
      <c r="D293" t="s">
        <v>521</v>
      </c>
      <c r="E293" t="s">
        <v>23</v>
      </c>
      <c r="F293" t="s">
        <v>21</v>
      </c>
      <c r="G293" t="s">
        <v>22</v>
      </c>
      <c r="H293">
        <v>522560</v>
      </c>
      <c r="I293" t="s">
        <v>425</v>
      </c>
      <c r="J293">
        <v>12.4</v>
      </c>
      <c r="K293">
        <v>18906</v>
      </c>
      <c r="M293">
        <v>1575.5</v>
      </c>
      <c r="N293"/>
      <c r="O293">
        <v>204117.88</v>
      </c>
      <c r="Q293" t="s">
        <v>29</v>
      </c>
      <c r="R293">
        <v>0.28999999999999998</v>
      </c>
      <c r="T293" t="s">
        <v>29</v>
      </c>
      <c r="U293">
        <v>267</v>
      </c>
      <c r="V293" s="53">
        <f>IF(COUNTIF(RLU!$C:$C,'P11'!$C293)&gt;0,VLOOKUP($C293,RLU!$C$2:$G$992,3,FALSE),0)</f>
        <v>0</v>
      </c>
      <c r="W293" s="53">
        <f>IF(COUNTIF(RLU!$C:$C,'P11'!$C293)&gt;0,VLOOKUP($C293,RLU!$C$2:$G$992,4,FALSE),0)</f>
        <v>0</v>
      </c>
      <c r="X293" s="53">
        <f>IF(COUNTIF(RLU!$C:$C,'P11'!$C293)&gt;0,VLOOKUP($C293,RLU!$C$2:$G$992,5,FALSE),0)</f>
        <v>0</v>
      </c>
      <c r="Y293" s="52" t="str">
        <f>VLOOKUP(H293,LU!C$4:D$24,2,FALSE)</f>
        <v>Wines</v>
      </c>
    </row>
    <row r="294" spans="1:25" x14ac:dyDescent="0.25">
      <c r="A294" s="14" t="s">
        <v>89</v>
      </c>
      <c r="B294">
        <v>66</v>
      </c>
      <c r="C294" s="31">
        <v>319384</v>
      </c>
      <c r="D294" t="s">
        <v>122</v>
      </c>
      <c r="E294" t="s">
        <v>46</v>
      </c>
      <c r="F294" t="s">
        <v>21</v>
      </c>
      <c r="G294" t="s">
        <v>22</v>
      </c>
      <c r="H294">
        <v>705020</v>
      </c>
      <c r="I294" t="s">
        <v>117</v>
      </c>
      <c r="J294">
        <v>19.95</v>
      </c>
      <c r="K294">
        <v>18219</v>
      </c>
      <c r="L294">
        <v>20868</v>
      </c>
      <c r="M294">
        <v>1518.25</v>
      </c>
      <c r="N294">
        <v>1739</v>
      </c>
      <c r="O294">
        <v>318429.42</v>
      </c>
      <c r="P294">
        <v>364728.32000000001</v>
      </c>
      <c r="Q294" t="s">
        <v>48</v>
      </c>
      <c r="R294">
        <v>0.28000000000000003</v>
      </c>
      <c r="S294">
        <v>0.32</v>
      </c>
      <c r="T294" t="s">
        <v>48</v>
      </c>
      <c r="U294">
        <v>96</v>
      </c>
      <c r="V294" s="53" t="str">
        <f>IF(COUNTIF(RLU!$C:$C,'P11'!$C294)&gt;0,VLOOKUP($C294,RLU!$C$2:$G$992,3,FALSE),0)</f>
        <v>Tropez</v>
      </c>
      <c r="W294" s="53" t="str">
        <f>IF(COUNTIF(RLU!$C:$C,'P11'!$C294)&gt;0,VLOOKUP($C294,RLU!$C$2:$G$992,4,FALSE),0)</f>
        <v>Provence</v>
      </c>
      <c r="X294" s="53" t="str">
        <f>IF(COUNTIF(RLU!$C:$C,'P11'!$C294)&gt;0,VLOOKUP($C294,RLU!$C$2:$G$992,5,FALSE),0)</f>
        <v>Cotes De Provence</v>
      </c>
      <c r="Y294" s="52" t="str">
        <f>VLOOKUP(H294,LU!C$4:D$24,2,FALSE)</f>
        <v>Vintages</v>
      </c>
    </row>
    <row r="295" spans="1:25" hidden="1" x14ac:dyDescent="0.25">
      <c r="A295" s="14" t="s">
        <v>89</v>
      </c>
      <c r="B295">
        <v>67</v>
      </c>
      <c r="C295" s="31">
        <v>295006</v>
      </c>
      <c r="D295" t="s">
        <v>516</v>
      </c>
      <c r="E295" t="s">
        <v>517</v>
      </c>
      <c r="F295" t="s">
        <v>21</v>
      </c>
      <c r="G295" t="s">
        <v>22</v>
      </c>
      <c r="H295">
        <v>523781</v>
      </c>
      <c r="I295" t="s">
        <v>415</v>
      </c>
      <c r="J295">
        <v>15.95</v>
      </c>
      <c r="K295">
        <v>17765</v>
      </c>
      <c r="L295">
        <v>26212</v>
      </c>
      <c r="M295">
        <v>1480.42</v>
      </c>
      <c r="N295">
        <v>2184.33</v>
      </c>
      <c r="O295">
        <v>247609.51</v>
      </c>
      <c r="P295">
        <v>365344.25</v>
      </c>
      <c r="Q295" t="s">
        <v>520</v>
      </c>
      <c r="R295">
        <v>0.28000000000000003</v>
      </c>
      <c r="S295">
        <v>0.4</v>
      </c>
      <c r="T295" t="s">
        <v>92</v>
      </c>
      <c r="U295">
        <v>250</v>
      </c>
      <c r="V295" s="53">
        <f>IF(COUNTIF(RLU!$C:$C,'P11'!$C295)&gt;0,VLOOKUP($C295,RLU!$C$2:$G$992,3,FALSE),0)</f>
        <v>0</v>
      </c>
      <c r="W295" s="53">
        <f>IF(COUNTIF(RLU!$C:$C,'P11'!$C295)&gt;0,VLOOKUP($C295,RLU!$C$2:$G$992,4,FALSE),0)</f>
        <v>0</v>
      </c>
      <c r="X295" s="53">
        <f>IF(COUNTIF(RLU!$C:$C,'P11'!$C295)&gt;0,VLOOKUP($C295,RLU!$C$2:$G$992,5,FALSE),0)</f>
        <v>0</v>
      </c>
      <c r="Y295" s="52" t="str">
        <f>VLOOKUP(H295,LU!C$4:D$24,2,FALSE)</f>
        <v>Wines</v>
      </c>
    </row>
    <row r="296" spans="1:25" hidden="1" x14ac:dyDescent="0.25">
      <c r="A296" s="14" t="s">
        <v>89</v>
      </c>
      <c r="B296">
        <v>68</v>
      </c>
      <c r="C296" s="31">
        <v>577023</v>
      </c>
      <c r="D296" t="s">
        <v>518</v>
      </c>
      <c r="E296" t="s">
        <v>435</v>
      </c>
      <c r="F296" t="s">
        <v>511</v>
      </c>
      <c r="G296" t="s">
        <v>512</v>
      </c>
      <c r="H296">
        <v>523781</v>
      </c>
      <c r="I296" t="s">
        <v>415</v>
      </c>
      <c r="J296">
        <v>4.25</v>
      </c>
      <c r="K296">
        <v>51199</v>
      </c>
      <c r="L296">
        <v>31958</v>
      </c>
      <c r="M296">
        <v>1422.19</v>
      </c>
      <c r="N296">
        <v>887.72</v>
      </c>
      <c r="O296">
        <v>188031.73</v>
      </c>
      <c r="P296">
        <v>117367.88</v>
      </c>
      <c r="Q296" t="s">
        <v>777</v>
      </c>
      <c r="R296">
        <v>0.27</v>
      </c>
      <c r="S296">
        <v>0.16</v>
      </c>
      <c r="T296" t="s">
        <v>802</v>
      </c>
      <c r="U296">
        <v>216</v>
      </c>
      <c r="V296" s="53">
        <f>IF(COUNTIF(RLU!$C:$C,'P11'!$C296)&gt;0,VLOOKUP($C296,RLU!$C$2:$G$992,3,FALSE),0)</f>
        <v>0</v>
      </c>
      <c r="W296" s="53">
        <f>IF(COUNTIF(RLU!$C:$C,'P11'!$C296)&gt;0,VLOOKUP($C296,RLU!$C$2:$G$992,4,FALSE),0)</f>
        <v>0</v>
      </c>
      <c r="X296" s="53">
        <f>IF(COUNTIF(RLU!$C:$C,'P11'!$C296)&gt;0,VLOOKUP($C296,RLU!$C$2:$G$992,5,FALSE),0)</f>
        <v>0</v>
      </c>
      <c r="Y296" s="52" t="str">
        <f>VLOOKUP(H296,LU!C$4:D$24,2,FALSE)</f>
        <v>Wines</v>
      </c>
    </row>
    <row r="297" spans="1:25" x14ac:dyDescent="0.25">
      <c r="A297" s="14" t="s">
        <v>89</v>
      </c>
      <c r="B297">
        <v>69</v>
      </c>
      <c r="C297" s="31">
        <v>668426</v>
      </c>
      <c r="D297" t="s">
        <v>134</v>
      </c>
      <c r="E297" t="s">
        <v>53</v>
      </c>
      <c r="F297" t="s">
        <v>21</v>
      </c>
      <c r="G297" t="s">
        <v>22</v>
      </c>
      <c r="H297">
        <v>705020</v>
      </c>
      <c r="I297" t="s">
        <v>117</v>
      </c>
      <c r="J297">
        <v>18.95</v>
      </c>
      <c r="K297">
        <v>16264</v>
      </c>
      <c r="M297">
        <v>1355.33</v>
      </c>
      <c r="N297"/>
      <c r="O297">
        <v>269867.26</v>
      </c>
      <c r="Q297" t="s">
        <v>29</v>
      </c>
      <c r="R297">
        <v>0.25</v>
      </c>
      <c r="T297" t="s">
        <v>29</v>
      </c>
      <c r="U297">
        <v>60</v>
      </c>
      <c r="V297" s="53" t="str">
        <f>IF(COUNTIF(RLU!$C:$C,'P11'!$C297)&gt;0,VLOOKUP($C297,RLU!$C$2:$G$992,3,FALSE),0)</f>
        <v>Vins Breban</v>
      </c>
      <c r="W297" s="53" t="str">
        <f>IF(COUNTIF(RLU!$C:$C,'P11'!$C297)&gt;0,VLOOKUP($C297,RLU!$C$2:$G$992,4,FALSE),0)</f>
        <v>Provence</v>
      </c>
      <c r="X297" s="53" t="str">
        <f>IF(COUNTIF(RLU!$C:$C,'P11'!$C297)&gt;0,VLOOKUP($C297,RLU!$C$2:$G$992,5,FALSE),0)</f>
        <v>Aix en Provence</v>
      </c>
      <c r="Y297" s="52" t="str">
        <f>VLOOKUP(H297,LU!C$4:D$24,2,FALSE)</f>
        <v>Vintages</v>
      </c>
    </row>
    <row r="298" spans="1:25" hidden="1" x14ac:dyDescent="0.25">
      <c r="A298" s="14" t="s">
        <v>89</v>
      </c>
      <c r="B298">
        <v>70</v>
      </c>
      <c r="C298" s="31">
        <v>552497</v>
      </c>
      <c r="D298" t="s">
        <v>531</v>
      </c>
      <c r="E298" t="s">
        <v>414</v>
      </c>
      <c r="F298" t="s">
        <v>21</v>
      </c>
      <c r="G298" t="s">
        <v>22</v>
      </c>
      <c r="H298">
        <v>523781</v>
      </c>
      <c r="I298" t="s">
        <v>415</v>
      </c>
      <c r="J298">
        <v>15.95</v>
      </c>
      <c r="K298">
        <v>15546</v>
      </c>
      <c r="L298">
        <v>16942</v>
      </c>
      <c r="M298">
        <v>1295.5</v>
      </c>
      <c r="N298">
        <v>1411.83</v>
      </c>
      <c r="O298">
        <v>216680.97</v>
      </c>
      <c r="P298">
        <v>236138.5</v>
      </c>
      <c r="Q298" t="s">
        <v>404</v>
      </c>
      <c r="R298">
        <v>0.24</v>
      </c>
      <c r="S298">
        <v>0.26</v>
      </c>
      <c r="T298" t="s">
        <v>404</v>
      </c>
      <c r="U298">
        <v>86</v>
      </c>
      <c r="V298" s="53">
        <f>IF(COUNTIF(RLU!$C:$C,'P11'!$C298)&gt;0,VLOOKUP($C298,RLU!$C$2:$G$992,3,FALSE),0)</f>
        <v>0</v>
      </c>
      <c r="W298" s="53">
        <f>IF(COUNTIF(RLU!$C:$C,'P11'!$C298)&gt;0,VLOOKUP($C298,RLU!$C$2:$G$992,4,FALSE),0)</f>
        <v>0</v>
      </c>
      <c r="X298" s="53">
        <f>IF(COUNTIF(RLU!$C:$C,'P11'!$C298)&gt;0,VLOOKUP($C298,RLU!$C$2:$G$992,5,FALSE),0)</f>
        <v>0</v>
      </c>
      <c r="Y298" s="52" t="str">
        <f>VLOOKUP(H298,LU!C$4:D$24,2,FALSE)</f>
        <v>Wines</v>
      </c>
    </row>
    <row r="299" spans="1:25" hidden="1" x14ac:dyDescent="0.25">
      <c r="A299" s="14" t="s">
        <v>89</v>
      </c>
      <c r="B299">
        <v>71</v>
      </c>
      <c r="C299" s="31">
        <v>493171</v>
      </c>
      <c r="D299" t="s">
        <v>734</v>
      </c>
      <c r="E299" t="s">
        <v>525</v>
      </c>
      <c r="F299" t="s">
        <v>21</v>
      </c>
      <c r="G299" t="s">
        <v>22</v>
      </c>
      <c r="H299">
        <v>706030</v>
      </c>
      <c r="I299" t="s">
        <v>438</v>
      </c>
      <c r="J299">
        <v>19.95</v>
      </c>
      <c r="K299">
        <v>15440</v>
      </c>
      <c r="L299">
        <v>10874</v>
      </c>
      <c r="M299">
        <v>1286.67</v>
      </c>
      <c r="N299">
        <v>906.17</v>
      </c>
      <c r="O299">
        <v>269858.40999999997</v>
      </c>
      <c r="P299">
        <v>190054.42</v>
      </c>
      <c r="Q299" t="s">
        <v>468</v>
      </c>
      <c r="R299">
        <v>0.24</v>
      </c>
      <c r="S299">
        <v>0.17</v>
      </c>
      <c r="T299" t="s">
        <v>455</v>
      </c>
      <c r="U299">
        <v>76</v>
      </c>
      <c r="V299" s="53">
        <f>IF(COUNTIF(RLU!$C:$C,'P11'!$C299)&gt;0,VLOOKUP($C299,RLU!$C$2:$G$992,3,FALSE),0)</f>
        <v>0</v>
      </c>
      <c r="W299" s="53">
        <f>IF(COUNTIF(RLU!$C:$C,'P11'!$C299)&gt;0,VLOOKUP($C299,RLU!$C$2:$G$992,4,FALSE),0)</f>
        <v>0</v>
      </c>
      <c r="X299" s="53">
        <f>IF(COUNTIF(RLU!$C:$C,'P11'!$C299)&gt;0,VLOOKUP($C299,RLU!$C$2:$G$992,5,FALSE),0)</f>
        <v>0</v>
      </c>
      <c r="Y299" s="52" t="str">
        <f>VLOOKUP(H299,LU!C$4:D$24,2,FALSE)</f>
        <v>Vintages</v>
      </c>
    </row>
    <row r="300" spans="1:25" hidden="1" x14ac:dyDescent="0.25">
      <c r="A300" s="14" t="s">
        <v>89</v>
      </c>
      <c r="B300">
        <v>72</v>
      </c>
      <c r="C300" s="31">
        <v>117861</v>
      </c>
      <c r="D300" t="s">
        <v>801</v>
      </c>
      <c r="E300" t="s">
        <v>528</v>
      </c>
      <c r="F300" t="s">
        <v>21</v>
      </c>
      <c r="G300" t="s">
        <v>22</v>
      </c>
      <c r="H300">
        <v>523781</v>
      </c>
      <c r="I300" t="s">
        <v>415</v>
      </c>
      <c r="J300">
        <v>15.95</v>
      </c>
      <c r="K300">
        <v>14821</v>
      </c>
      <c r="L300">
        <v>18880</v>
      </c>
      <c r="M300">
        <v>1235.08</v>
      </c>
      <c r="N300">
        <v>1573.33</v>
      </c>
      <c r="O300">
        <v>206575.88</v>
      </c>
      <c r="P300">
        <v>263150.44</v>
      </c>
      <c r="Q300" t="s">
        <v>565</v>
      </c>
      <c r="R300">
        <v>0.23</v>
      </c>
      <c r="S300">
        <v>0.28999999999999998</v>
      </c>
      <c r="T300" t="s">
        <v>565</v>
      </c>
      <c r="U300">
        <v>91</v>
      </c>
      <c r="V300" s="53">
        <f>IF(COUNTIF(RLU!$C:$C,'P11'!$C300)&gt;0,VLOOKUP($C300,RLU!$C$2:$G$992,3,FALSE),0)</f>
        <v>0</v>
      </c>
      <c r="W300" s="53">
        <f>IF(COUNTIF(RLU!$C:$C,'P11'!$C300)&gt;0,VLOOKUP($C300,RLU!$C$2:$G$992,4,FALSE),0)</f>
        <v>0</v>
      </c>
      <c r="X300" s="53">
        <f>IF(COUNTIF(RLU!$C:$C,'P11'!$C300)&gt;0,VLOOKUP($C300,RLU!$C$2:$G$992,5,FALSE),0)</f>
        <v>0</v>
      </c>
      <c r="Y300" s="52" t="str">
        <f>VLOOKUP(H300,LU!C$4:D$24,2,FALSE)</f>
        <v>Wines</v>
      </c>
    </row>
    <row r="301" spans="1:25" hidden="1" x14ac:dyDescent="0.25">
      <c r="A301" s="14" t="s">
        <v>89</v>
      </c>
      <c r="B301">
        <v>73</v>
      </c>
      <c r="C301" s="31">
        <v>552562</v>
      </c>
      <c r="D301" t="s">
        <v>524</v>
      </c>
      <c r="E301" t="s">
        <v>481</v>
      </c>
      <c r="F301" t="s">
        <v>21</v>
      </c>
      <c r="G301" t="s">
        <v>22</v>
      </c>
      <c r="H301">
        <v>523781</v>
      </c>
      <c r="I301" t="s">
        <v>415</v>
      </c>
      <c r="J301">
        <v>19.95</v>
      </c>
      <c r="K301">
        <v>14819</v>
      </c>
      <c r="L301">
        <v>13047</v>
      </c>
      <c r="M301">
        <v>1234.92</v>
      </c>
      <c r="N301">
        <v>1087.25</v>
      </c>
      <c r="O301">
        <v>259004.65</v>
      </c>
      <c r="P301">
        <v>228033.85</v>
      </c>
      <c r="Q301" t="s">
        <v>419</v>
      </c>
      <c r="R301">
        <v>0.23</v>
      </c>
      <c r="S301">
        <v>0.2</v>
      </c>
      <c r="T301" t="s">
        <v>700</v>
      </c>
      <c r="U301">
        <v>90</v>
      </c>
      <c r="V301" s="53">
        <f>IF(COUNTIF(RLU!$C:$C,'P11'!$C301)&gt;0,VLOOKUP($C301,RLU!$C$2:$G$992,3,FALSE),0)</f>
        <v>0</v>
      </c>
      <c r="W301" s="53">
        <f>IF(COUNTIF(RLU!$C:$C,'P11'!$C301)&gt;0,VLOOKUP($C301,RLU!$C$2:$G$992,4,FALSE),0)</f>
        <v>0</v>
      </c>
      <c r="X301" s="53">
        <f>IF(COUNTIF(RLU!$C:$C,'P11'!$C301)&gt;0,VLOOKUP($C301,RLU!$C$2:$G$992,5,FALSE),0)</f>
        <v>0</v>
      </c>
      <c r="Y301" s="52" t="str">
        <f>VLOOKUP(H301,LU!C$4:D$24,2,FALSE)</f>
        <v>Wines</v>
      </c>
    </row>
    <row r="302" spans="1:25" hidden="1" x14ac:dyDescent="0.25">
      <c r="A302" s="14" t="s">
        <v>89</v>
      </c>
      <c r="B302">
        <v>74</v>
      </c>
      <c r="C302" s="31">
        <v>175349</v>
      </c>
      <c r="D302" t="s">
        <v>527</v>
      </c>
      <c r="E302" t="s">
        <v>412</v>
      </c>
      <c r="F302" t="s">
        <v>21</v>
      </c>
      <c r="G302" t="s">
        <v>22</v>
      </c>
      <c r="H302">
        <v>523781</v>
      </c>
      <c r="I302" t="s">
        <v>415</v>
      </c>
      <c r="J302">
        <v>10.95</v>
      </c>
      <c r="K302">
        <v>14217</v>
      </c>
      <c r="L302">
        <v>19410</v>
      </c>
      <c r="M302">
        <v>1184.75</v>
      </c>
      <c r="N302">
        <v>1617.5</v>
      </c>
      <c r="O302">
        <v>135250.22</v>
      </c>
      <c r="P302">
        <v>184652.65</v>
      </c>
      <c r="Q302" t="s">
        <v>58</v>
      </c>
      <c r="R302">
        <v>0.22</v>
      </c>
      <c r="S302">
        <v>0.3</v>
      </c>
      <c r="T302" t="s">
        <v>58</v>
      </c>
      <c r="U302">
        <v>181</v>
      </c>
      <c r="V302" s="53">
        <f>IF(COUNTIF(RLU!$C:$C,'P11'!$C302)&gt;0,VLOOKUP($C302,RLU!$C$2:$G$992,3,FALSE),0)</f>
        <v>0</v>
      </c>
      <c r="W302" s="53">
        <f>IF(COUNTIF(RLU!$C:$C,'P11'!$C302)&gt;0,VLOOKUP($C302,RLU!$C$2:$G$992,4,FALSE),0)</f>
        <v>0</v>
      </c>
      <c r="X302" s="53">
        <f>IF(COUNTIF(RLU!$C:$C,'P11'!$C302)&gt;0,VLOOKUP($C302,RLU!$C$2:$G$992,5,FALSE),0)</f>
        <v>0</v>
      </c>
      <c r="Y302" s="52" t="str">
        <f>VLOOKUP(H302,LU!C$4:D$24,2,FALSE)</f>
        <v>Wines</v>
      </c>
    </row>
    <row r="303" spans="1:25" hidden="1" x14ac:dyDescent="0.25">
      <c r="A303" s="14" t="s">
        <v>89</v>
      </c>
      <c r="B303">
        <v>75</v>
      </c>
      <c r="C303" s="31">
        <v>642884</v>
      </c>
      <c r="D303" t="s">
        <v>533</v>
      </c>
      <c r="E303" t="s">
        <v>490</v>
      </c>
      <c r="F303" t="s">
        <v>21</v>
      </c>
      <c r="G303" t="s">
        <v>22</v>
      </c>
      <c r="H303">
        <v>523781</v>
      </c>
      <c r="I303" t="s">
        <v>415</v>
      </c>
      <c r="J303">
        <v>10.95</v>
      </c>
      <c r="K303">
        <v>13798</v>
      </c>
      <c r="M303">
        <v>1149.83</v>
      </c>
      <c r="N303"/>
      <c r="O303">
        <v>131264.16</v>
      </c>
      <c r="Q303" t="s">
        <v>29</v>
      </c>
      <c r="R303">
        <v>0.21</v>
      </c>
      <c r="T303" t="s">
        <v>29</v>
      </c>
      <c r="U303">
        <v>246</v>
      </c>
      <c r="V303" s="53">
        <f>IF(COUNTIF(RLU!$C:$C,'P11'!$C303)&gt;0,VLOOKUP($C303,RLU!$C$2:$G$992,3,FALSE),0)</f>
        <v>0</v>
      </c>
      <c r="W303" s="53">
        <f>IF(COUNTIF(RLU!$C:$C,'P11'!$C303)&gt;0,VLOOKUP($C303,RLU!$C$2:$G$992,4,FALSE),0)</f>
        <v>0</v>
      </c>
      <c r="X303" s="53">
        <f>IF(COUNTIF(RLU!$C:$C,'P11'!$C303)&gt;0,VLOOKUP($C303,RLU!$C$2:$G$992,5,FALSE),0)</f>
        <v>0</v>
      </c>
      <c r="Y303" s="52" t="str">
        <f>VLOOKUP(H303,LU!C$4:D$24,2,FALSE)</f>
        <v>Wines</v>
      </c>
    </row>
    <row r="304" spans="1:25" hidden="1" x14ac:dyDescent="0.25">
      <c r="A304" s="14" t="s">
        <v>89</v>
      </c>
      <c r="B304">
        <v>76</v>
      </c>
      <c r="C304" s="31">
        <v>369652</v>
      </c>
      <c r="D304" t="s">
        <v>519</v>
      </c>
      <c r="E304" t="s">
        <v>85</v>
      </c>
      <c r="F304" t="s">
        <v>21</v>
      </c>
      <c r="G304" t="s">
        <v>22</v>
      </c>
      <c r="H304">
        <v>524780</v>
      </c>
      <c r="I304" t="s">
        <v>403</v>
      </c>
      <c r="J304">
        <v>8.9499999999999993</v>
      </c>
      <c r="K304">
        <v>12567</v>
      </c>
      <c r="L304">
        <v>25543</v>
      </c>
      <c r="M304">
        <v>1047.25</v>
      </c>
      <c r="N304">
        <v>2128.58</v>
      </c>
      <c r="O304">
        <v>97310.84</v>
      </c>
      <c r="P304">
        <v>197788.72</v>
      </c>
      <c r="Q304" t="s">
        <v>857</v>
      </c>
      <c r="R304">
        <v>0.2</v>
      </c>
      <c r="S304">
        <v>0.39</v>
      </c>
      <c r="T304" t="s">
        <v>766</v>
      </c>
      <c r="U304">
        <v>184</v>
      </c>
      <c r="V304" s="53">
        <f>IF(COUNTIF(RLU!$C:$C,'P11'!$C304)&gt;0,VLOOKUP($C304,RLU!$C$2:$G$992,3,FALSE),0)</f>
        <v>0</v>
      </c>
      <c r="W304" s="53">
        <f>IF(COUNTIF(RLU!$C:$C,'P11'!$C304)&gt;0,VLOOKUP($C304,RLU!$C$2:$G$992,4,FALSE),0)</f>
        <v>0</v>
      </c>
      <c r="X304" s="53">
        <f>IF(COUNTIF(RLU!$C:$C,'P11'!$C304)&gt;0,VLOOKUP($C304,RLU!$C$2:$G$992,5,FALSE),0)</f>
        <v>0</v>
      </c>
      <c r="Y304" s="52" t="str">
        <f>VLOOKUP(H304,LU!C$4:D$24,2,FALSE)</f>
        <v>Wines</v>
      </c>
    </row>
    <row r="305" spans="1:25" x14ac:dyDescent="0.25">
      <c r="A305" s="14" t="s">
        <v>89</v>
      </c>
      <c r="B305">
        <v>77</v>
      </c>
      <c r="C305" s="31">
        <v>319392</v>
      </c>
      <c r="D305" t="s">
        <v>124</v>
      </c>
      <c r="E305" t="s">
        <v>33</v>
      </c>
      <c r="F305" t="s">
        <v>21</v>
      </c>
      <c r="G305" t="s">
        <v>22</v>
      </c>
      <c r="H305">
        <v>705020</v>
      </c>
      <c r="I305" t="s">
        <v>117</v>
      </c>
      <c r="J305">
        <v>19.95</v>
      </c>
      <c r="K305">
        <v>12529</v>
      </c>
      <c r="L305">
        <v>31650</v>
      </c>
      <c r="M305">
        <v>1044.08</v>
      </c>
      <c r="N305">
        <v>2637.5</v>
      </c>
      <c r="O305">
        <v>218980.31</v>
      </c>
      <c r="P305">
        <v>553174.78</v>
      </c>
      <c r="Q305" t="s">
        <v>98</v>
      </c>
      <c r="R305">
        <v>0.19</v>
      </c>
      <c r="S305">
        <v>0.48</v>
      </c>
      <c r="T305" t="s">
        <v>98</v>
      </c>
      <c r="U305">
        <v>41</v>
      </c>
      <c r="V305" s="53" t="str">
        <f>IF(COUNTIF(RLU!$C:$C,'P11'!$C305)&gt;0,VLOOKUP($C305,RLU!$C$2:$G$992,3,FALSE),0)</f>
        <v>Chateau La Tour De L'Eveque</v>
      </c>
      <c r="W305" s="53" t="str">
        <f>IF(COUNTIF(RLU!$C:$C,'P11'!$C305)&gt;0,VLOOKUP($C305,RLU!$C$2:$G$992,4,FALSE),0)</f>
        <v>Provence</v>
      </c>
      <c r="X305" s="53" t="str">
        <f>IF(COUNTIF(RLU!$C:$C,'P11'!$C305)&gt;0,VLOOKUP($C305,RLU!$C$2:$G$992,5,FALSE),0)</f>
        <v>Cotes De Provence</v>
      </c>
      <c r="Y305" s="52" t="str">
        <f>VLOOKUP(H305,LU!C$4:D$24,2,FALSE)</f>
        <v>Vintages</v>
      </c>
    </row>
    <row r="306" spans="1:25" hidden="1" x14ac:dyDescent="0.25">
      <c r="A306" s="14" t="s">
        <v>89</v>
      </c>
      <c r="B306">
        <v>78</v>
      </c>
      <c r="C306" s="31">
        <v>498535</v>
      </c>
      <c r="D306" t="s">
        <v>733</v>
      </c>
      <c r="E306" t="s">
        <v>73</v>
      </c>
      <c r="F306" t="s">
        <v>21</v>
      </c>
      <c r="G306" t="s">
        <v>22</v>
      </c>
      <c r="H306">
        <v>523781</v>
      </c>
      <c r="I306" t="s">
        <v>415</v>
      </c>
      <c r="J306">
        <v>19.95</v>
      </c>
      <c r="K306">
        <v>12059</v>
      </c>
      <c r="L306">
        <v>13270</v>
      </c>
      <c r="M306">
        <v>1004.92</v>
      </c>
      <c r="N306">
        <v>1105.83</v>
      </c>
      <c r="O306">
        <v>210765.71</v>
      </c>
      <c r="P306">
        <v>231931.42</v>
      </c>
      <c r="Q306" t="s">
        <v>448</v>
      </c>
      <c r="R306">
        <v>0.19</v>
      </c>
      <c r="S306">
        <v>0.2</v>
      </c>
      <c r="T306" t="s">
        <v>436</v>
      </c>
      <c r="U306">
        <v>86</v>
      </c>
      <c r="V306" s="53">
        <f>IF(COUNTIF(RLU!$C:$C,'P11'!$C306)&gt;0,VLOOKUP($C306,RLU!$C$2:$G$992,3,FALSE),0)</f>
        <v>0</v>
      </c>
      <c r="W306" s="53">
        <f>IF(COUNTIF(RLU!$C:$C,'P11'!$C306)&gt;0,VLOOKUP($C306,RLU!$C$2:$G$992,4,FALSE),0)</f>
        <v>0</v>
      </c>
      <c r="X306" s="53">
        <f>IF(COUNTIF(RLU!$C:$C,'P11'!$C306)&gt;0,VLOOKUP($C306,RLU!$C$2:$G$992,5,FALSE),0)</f>
        <v>0</v>
      </c>
      <c r="Y306" s="52" t="str">
        <f>VLOOKUP(H306,LU!C$4:D$24,2,FALSE)</f>
        <v>Wines</v>
      </c>
    </row>
    <row r="307" spans="1:25" hidden="1" x14ac:dyDescent="0.25">
      <c r="A307" s="14" t="s">
        <v>89</v>
      </c>
      <c r="B307">
        <v>79</v>
      </c>
      <c r="C307" s="31">
        <v>11571</v>
      </c>
      <c r="D307" t="s">
        <v>612</v>
      </c>
      <c r="E307" t="s">
        <v>400</v>
      </c>
      <c r="F307" t="s">
        <v>21</v>
      </c>
      <c r="G307" t="s">
        <v>22</v>
      </c>
      <c r="H307">
        <v>524780</v>
      </c>
      <c r="I307" t="s">
        <v>403</v>
      </c>
      <c r="J307">
        <v>10.95</v>
      </c>
      <c r="K307">
        <v>12045</v>
      </c>
      <c r="M307">
        <v>1003.75</v>
      </c>
      <c r="N307"/>
      <c r="O307">
        <v>114587.39</v>
      </c>
      <c r="Q307" t="s">
        <v>29</v>
      </c>
      <c r="R307">
        <v>0.19</v>
      </c>
      <c r="T307" t="s">
        <v>29</v>
      </c>
      <c r="U307">
        <v>197</v>
      </c>
      <c r="V307" s="53">
        <f>IF(COUNTIF(RLU!$C:$C,'P11'!$C307)&gt;0,VLOOKUP($C307,RLU!$C$2:$G$992,3,FALSE),0)</f>
        <v>0</v>
      </c>
      <c r="W307" s="53">
        <f>IF(COUNTIF(RLU!$C:$C,'P11'!$C307)&gt;0,VLOOKUP($C307,RLU!$C$2:$G$992,4,FALSE),0)</f>
        <v>0</v>
      </c>
      <c r="X307" s="53">
        <f>IF(COUNTIF(RLU!$C:$C,'P11'!$C307)&gt;0,VLOOKUP($C307,RLU!$C$2:$G$992,5,FALSE),0)</f>
        <v>0</v>
      </c>
      <c r="Y307" s="52" t="str">
        <f>VLOOKUP(H307,LU!C$4:D$24,2,FALSE)</f>
        <v>Wines</v>
      </c>
    </row>
    <row r="308" spans="1:25" x14ac:dyDescent="0.25">
      <c r="A308" s="14" t="s">
        <v>89</v>
      </c>
      <c r="B308">
        <v>80</v>
      </c>
      <c r="C308" s="31">
        <v>224964</v>
      </c>
      <c r="D308" t="s">
        <v>120</v>
      </c>
      <c r="E308" t="s">
        <v>28</v>
      </c>
      <c r="F308" t="s">
        <v>21</v>
      </c>
      <c r="G308" t="s">
        <v>22</v>
      </c>
      <c r="H308">
        <v>705020</v>
      </c>
      <c r="I308" t="s">
        <v>117</v>
      </c>
      <c r="J308">
        <v>16.95</v>
      </c>
      <c r="K308">
        <v>11961</v>
      </c>
      <c r="L308">
        <v>3794</v>
      </c>
      <c r="M308">
        <v>996.75</v>
      </c>
      <c r="N308">
        <v>316.17</v>
      </c>
      <c r="O308">
        <v>177298.01</v>
      </c>
      <c r="P308">
        <v>56238.5</v>
      </c>
      <c r="Q308" t="s">
        <v>858</v>
      </c>
      <c r="R308">
        <v>0.19</v>
      </c>
      <c r="S308">
        <v>0.06</v>
      </c>
      <c r="T308" t="s">
        <v>859</v>
      </c>
      <c r="U308">
        <v>61</v>
      </c>
      <c r="V308" s="53" t="str">
        <f>IF(COUNTIF(RLU!$C:$C,'P11'!$C308)&gt;0,VLOOKUP($C308,RLU!$C$2:$G$992,3,FALSE),0)</f>
        <v>St Jean De Muzols</v>
      </c>
      <c r="W308" s="53" t="str">
        <f>IF(COUNTIF(RLU!$C:$C,'P11'!$C308)&gt;0,VLOOKUP($C308,RLU!$C$2:$G$992,4,FALSE),0)</f>
        <v>Rhone</v>
      </c>
      <c r="X308" s="53" t="str">
        <f>IF(COUNTIF(RLU!$C:$C,'P11'!$C308)&gt;0,VLOOKUP($C308,RLU!$C$2:$G$992,5,FALSE),0)</f>
        <v>Cotes du Rhone</v>
      </c>
      <c r="Y308" s="52" t="str">
        <f>VLOOKUP(H308,LU!C$4:D$24,2,FALSE)</f>
        <v>Vintages</v>
      </c>
    </row>
    <row r="309" spans="1:25" hidden="1" x14ac:dyDescent="0.25">
      <c r="A309" s="14" t="s">
        <v>89</v>
      </c>
      <c r="B309">
        <v>81</v>
      </c>
      <c r="C309" s="31">
        <v>539320</v>
      </c>
      <c r="D309" t="s">
        <v>534</v>
      </c>
      <c r="E309" t="s">
        <v>42</v>
      </c>
      <c r="F309" t="s">
        <v>21</v>
      </c>
      <c r="G309" t="s">
        <v>22</v>
      </c>
      <c r="H309">
        <v>522565</v>
      </c>
      <c r="I309" t="s">
        <v>535</v>
      </c>
      <c r="J309">
        <v>13.35</v>
      </c>
      <c r="K309">
        <v>11675</v>
      </c>
      <c r="L309">
        <v>9376</v>
      </c>
      <c r="M309">
        <v>972.92</v>
      </c>
      <c r="N309">
        <v>781.33</v>
      </c>
      <c r="O309">
        <v>135863.94</v>
      </c>
      <c r="P309">
        <v>109110.09</v>
      </c>
      <c r="Q309" t="s">
        <v>441</v>
      </c>
      <c r="R309">
        <v>0.18</v>
      </c>
      <c r="S309">
        <v>0.14000000000000001</v>
      </c>
      <c r="T309" t="s">
        <v>526</v>
      </c>
      <c r="U309">
        <v>135</v>
      </c>
      <c r="V309" s="53">
        <f>IF(COUNTIF(RLU!$C:$C,'P11'!$C309)&gt;0,VLOOKUP($C309,RLU!$C$2:$G$992,3,FALSE),0)</f>
        <v>0</v>
      </c>
      <c r="W309" s="53">
        <f>IF(COUNTIF(RLU!$C:$C,'P11'!$C309)&gt;0,VLOOKUP($C309,RLU!$C$2:$G$992,4,FALSE),0)</f>
        <v>0</v>
      </c>
      <c r="X309" s="53">
        <f>IF(COUNTIF(RLU!$C:$C,'P11'!$C309)&gt;0,VLOOKUP($C309,RLU!$C$2:$G$992,5,FALSE),0)</f>
        <v>0</v>
      </c>
      <c r="Y309" s="52" t="str">
        <f>VLOOKUP(H309,LU!C$4:D$24,2,FALSE)</f>
        <v>Wines</v>
      </c>
    </row>
    <row r="310" spans="1:25" x14ac:dyDescent="0.25">
      <c r="A310" s="14" t="s">
        <v>89</v>
      </c>
      <c r="B310">
        <v>82</v>
      </c>
      <c r="C310" s="31">
        <v>701318</v>
      </c>
      <c r="D310" t="s">
        <v>819</v>
      </c>
      <c r="E310" t="s">
        <v>86</v>
      </c>
      <c r="F310" t="s">
        <v>21</v>
      </c>
      <c r="G310" t="s">
        <v>22</v>
      </c>
      <c r="H310">
        <v>705020</v>
      </c>
      <c r="I310" t="s">
        <v>117</v>
      </c>
      <c r="J310">
        <v>19.95</v>
      </c>
      <c r="K310">
        <v>11310</v>
      </c>
      <c r="L310">
        <v>6016</v>
      </c>
      <c r="M310">
        <v>942.5</v>
      </c>
      <c r="N310">
        <v>501.33</v>
      </c>
      <c r="O310">
        <v>197674.78</v>
      </c>
      <c r="P310">
        <v>105146.9</v>
      </c>
      <c r="Q310" t="s">
        <v>860</v>
      </c>
      <c r="R310">
        <v>0.18</v>
      </c>
      <c r="S310">
        <v>0.09</v>
      </c>
      <c r="T310" t="s">
        <v>59</v>
      </c>
      <c r="U310">
        <v>56</v>
      </c>
      <c r="V310" s="53" t="str">
        <f>IF(COUNTIF(RLU!$C:$C,'P11'!$C310)&gt;0,VLOOKUP($C310,RLU!$C$2:$G$992,3,FALSE),0)</f>
        <v>Domaine Maby</v>
      </c>
      <c r="W310" s="53" t="str">
        <f>IF(COUNTIF(RLU!$C:$C,'P11'!$C310)&gt;0,VLOOKUP($C310,RLU!$C$2:$G$992,4,FALSE),0)</f>
        <v>Rhone</v>
      </c>
      <c r="X310" s="53" t="str">
        <f>IF(COUNTIF(RLU!$C:$C,'P11'!$C310)&gt;0,VLOOKUP($C310,RLU!$C$2:$G$992,5,FALSE),0)</f>
        <v>Tavel</v>
      </c>
      <c r="Y310" s="52" t="str">
        <f>VLOOKUP(H310,LU!C$4:D$24,2,FALSE)</f>
        <v>Vintages</v>
      </c>
    </row>
    <row r="311" spans="1:25" hidden="1" x14ac:dyDescent="0.25">
      <c r="A311" s="14" t="s">
        <v>89</v>
      </c>
      <c r="B311">
        <v>83</v>
      </c>
      <c r="C311" s="31">
        <v>576181</v>
      </c>
      <c r="D311" t="s">
        <v>553</v>
      </c>
      <c r="E311" t="s">
        <v>554</v>
      </c>
      <c r="F311" t="s">
        <v>21</v>
      </c>
      <c r="G311" t="s">
        <v>22</v>
      </c>
      <c r="H311">
        <v>523781</v>
      </c>
      <c r="I311" t="s">
        <v>415</v>
      </c>
      <c r="J311">
        <v>10.35</v>
      </c>
      <c r="K311">
        <v>10843</v>
      </c>
      <c r="L311">
        <v>2751</v>
      </c>
      <c r="M311">
        <v>903.58</v>
      </c>
      <c r="N311">
        <v>229.25</v>
      </c>
      <c r="O311">
        <v>97395.09</v>
      </c>
      <c r="P311">
        <v>24710.31</v>
      </c>
      <c r="Q311" t="s">
        <v>861</v>
      </c>
      <c r="R311">
        <v>0.17</v>
      </c>
      <c r="S311">
        <v>0.04</v>
      </c>
      <c r="T311" t="s">
        <v>862</v>
      </c>
      <c r="U311">
        <v>193</v>
      </c>
      <c r="V311" s="53">
        <f>IF(COUNTIF(RLU!$C:$C,'P11'!$C311)&gt;0,VLOOKUP($C311,RLU!$C$2:$G$992,3,FALSE),0)</f>
        <v>0</v>
      </c>
      <c r="W311" s="53">
        <f>IF(COUNTIF(RLU!$C:$C,'P11'!$C311)&gt;0,VLOOKUP($C311,RLU!$C$2:$G$992,4,FALSE),0)</f>
        <v>0</v>
      </c>
      <c r="X311" s="53">
        <f>IF(COUNTIF(RLU!$C:$C,'P11'!$C311)&gt;0,VLOOKUP($C311,RLU!$C$2:$G$992,5,FALSE),0)</f>
        <v>0</v>
      </c>
      <c r="Y311" s="52" t="str">
        <f>VLOOKUP(H311,LU!C$4:D$24,2,FALSE)</f>
        <v>Wines</v>
      </c>
    </row>
    <row r="312" spans="1:25" x14ac:dyDescent="0.25">
      <c r="A312" s="14" t="s">
        <v>89</v>
      </c>
      <c r="B312">
        <v>84</v>
      </c>
      <c r="C312" s="31">
        <v>557900</v>
      </c>
      <c r="D312" t="s">
        <v>149</v>
      </c>
      <c r="E312" t="s">
        <v>103</v>
      </c>
      <c r="F312" t="s">
        <v>21</v>
      </c>
      <c r="G312" t="s">
        <v>22</v>
      </c>
      <c r="H312">
        <v>705020</v>
      </c>
      <c r="I312" t="s">
        <v>117</v>
      </c>
      <c r="J312">
        <v>17.95</v>
      </c>
      <c r="K312">
        <v>10579</v>
      </c>
      <c r="L312">
        <v>16835</v>
      </c>
      <c r="M312">
        <v>881.58</v>
      </c>
      <c r="N312">
        <v>1402.92</v>
      </c>
      <c r="O312">
        <v>166174.56</v>
      </c>
      <c r="P312">
        <v>264443.58</v>
      </c>
      <c r="Q312" t="s">
        <v>96</v>
      </c>
      <c r="R312">
        <v>0.16</v>
      </c>
      <c r="S312">
        <v>0.26</v>
      </c>
      <c r="T312" t="s">
        <v>78</v>
      </c>
      <c r="U312">
        <v>50</v>
      </c>
      <c r="V312" s="53" t="str">
        <f>IF(COUNTIF(RLU!$C:$C,'P11'!$C312)&gt;0,VLOOKUP($C312,RLU!$C$2:$G$992,3,FALSE),0)</f>
        <v>Saubt Roch</v>
      </c>
      <c r="W312" s="53" t="str">
        <f>IF(COUNTIF(RLU!$C:$C,'P11'!$C312)&gt;0,VLOOKUP($C312,RLU!$C$2:$G$992,4,FALSE),0)</f>
        <v>Cotes Du Rousillon</v>
      </c>
      <c r="X312" s="53" t="str">
        <f>IF(COUNTIF(RLU!$C:$C,'P11'!$C312)&gt;0,VLOOKUP($C312,RLU!$C$2:$G$992,5,FALSE),0)</f>
        <v>Cotes Du Rousillon</v>
      </c>
      <c r="Y312" s="52" t="str">
        <f>VLOOKUP(H312,LU!C$4:D$24,2,FALSE)</f>
        <v>Vintages</v>
      </c>
    </row>
    <row r="313" spans="1:25" hidden="1" x14ac:dyDescent="0.25">
      <c r="A313" s="14" t="s">
        <v>89</v>
      </c>
      <c r="B313">
        <v>85</v>
      </c>
      <c r="C313" s="31">
        <v>609545</v>
      </c>
      <c r="D313" t="s">
        <v>561</v>
      </c>
      <c r="E313" t="s">
        <v>562</v>
      </c>
      <c r="F313" t="s">
        <v>21</v>
      </c>
      <c r="G313" t="s">
        <v>22</v>
      </c>
      <c r="H313">
        <v>523781</v>
      </c>
      <c r="I313" t="s">
        <v>415</v>
      </c>
      <c r="J313">
        <v>10.95</v>
      </c>
      <c r="K313">
        <v>10099</v>
      </c>
      <c r="L313">
        <v>23</v>
      </c>
      <c r="M313">
        <v>841.58</v>
      </c>
      <c r="N313">
        <v>1.92</v>
      </c>
      <c r="O313">
        <v>96074.559999999998</v>
      </c>
      <c r="P313">
        <v>218.81</v>
      </c>
      <c r="Q313" t="s">
        <v>863</v>
      </c>
      <c r="R313">
        <v>0.16</v>
      </c>
      <c r="S313">
        <v>0</v>
      </c>
      <c r="T313" t="s">
        <v>29</v>
      </c>
      <c r="U313">
        <v>248</v>
      </c>
      <c r="V313" s="53">
        <f>IF(COUNTIF(RLU!$C:$C,'P11'!$C313)&gt;0,VLOOKUP($C313,RLU!$C$2:$G$992,3,FALSE),0)</f>
        <v>0</v>
      </c>
      <c r="W313" s="53">
        <f>IF(COUNTIF(RLU!$C:$C,'P11'!$C313)&gt;0,VLOOKUP($C313,RLU!$C$2:$G$992,4,FALSE),0)</f>
        <v>0</v>
      </c>
      <c r="X313" s="53">
        <f>IF(COUNTIF(RLU!$C:$C,'P11'!$C313)&gt;0,VLOOKUP($C313,RLU!$C$2:$G$992,5,FALSE),0)</f>
        <v>0</v>
      </c>
      <c r="Y313" s="52" t="str">
        <f>VLOOKUP(H313,LU!C$4:D$24,2,FALSE)</f>
        <v>Wines</v>
      </c>
    </row>
    <row r="314" spans="1:25" x14ac:dyDescent="0.25">
      <c r="A314" s="14" t="s">
        <v>89</v>
      </c>
      <c r="B314">
        <v>86</v>
      </c>
      <c r="C314" s="31">
        <v>319368</v>
      </c>
      <c r="D314" t="s">
        <v>145</v>
      </c>
      <c r="E314" t="s">
        <v>73</v>
      </c>
      <c r="F314" t="s">
        <v>21</v>
      </c>
      <c r="G314" t="s">
        <v>22</v>
      </c>
      <c r="H314">
        <v>705020</v>
      </c>
      <c r="I314" t="s">
        <v>117</v>
      </c>
      <c r="J314">
        <v>24.95</v>
      </c>
      <c r="K314">
        <v>10085</v>
      </c>
      <c r="L314">
        <v>10921</v>
      </c>
      <c r="M314">
        <v>840.42</v>
      </c>
      <c r="N314">
        <v>910.08</v>
      </c>
      <c r="O314">
        <v>220888.27</v>
      </c>
      <c r="P314">
        <v>239198.89</v>
      </c>
      <c r="Q314" t="s">
        <v>404</v>
      </c>
      <c r="R314">
        <v>0.16</v>
      </c>
      <c r="S314">
        <v>0.17</v>
      </c>
      <c r="T314" t="s">
        <v>35</v>
      </c>
      <c r="U314">
        <v>57</v>
      </c>
      <c r="V314" s="53" t="str">
        <f>IF(COUNTIF(RLU!$C:$C,'P11'!$C314)&gt;0,VLOOKUP($C314,RLU!$C$2:$G$992,3,FALSE),0)</f>
        <v>jean Olivier</v>
      </c>
      <c r="W314" s="53" t="str">
        <f>IF(COUNTIF(RLU!$C:$C,'P11'!$C314)&gt;0,VLOOKUP($C314,RLU!$C$2:$G$992,4,FALSE),0)</f>
        <v>Rhone</v>
      </c>
      <c r="X314" s="53" t="str">
        <f>IF(COUNTIF(RLU!$C:$C,'P11'!$C314)&gt;0,VLOOKUP($C314,RLU!$C$2:$G$992,5,FALSE),0)</f>
        <v>Tavel</v>
      </c>
      <c r="Y314" s="52" t="str">
        <f>VLOOKUP(H314,LU!C$4:D$24,2,FALSE)</f>
        <v>Vintages</v>
      </c>
    </row>
    <row r="315" spans="1:25" hidden="1" x14ac:dyDescent="0.25">
      <c r="A315" s="14" t="s">
        <v>89</v>
      </c>
      <c r="B315">
        <v>87</v>
      </c>
      <c r="C315" s="31">
        <v>639856</v>
      </c>
      <c r="D315" t="s">
        <v>563</v>
      </c>
      <c r="E315" t="s">
        <v>564</v>
      </c>
      <c r="F315" t="s">
        <v>21</v>
      </c>
      <c r="G315" t="s">
        <v>22</v>
      </c>
      <c r="H315">
        <v>523781</v>
      </c>
      <c r="I315" t="s">
        <v>415</v>
      </c>
      <c r="J315">
        <v>11.05</v>
      </c>
      <c r="K315">
        <v>9801</v>
      </c>
      <c r="M315">
        <v>816.75</v>
      </c>
      <c r="N315"/>
      <c r="O315">
        <v>94106.95</v>
      </c>
      <c r="Q315" t="s">
        <v>29</v>
      </c>
      <c r="R315">
        <v>0.15</v>
      </c>
      <c r="T315" t="s">
        <v>29</v>
      </c>
      <c r="U315">
        <v>262</v>
      </c>
      <c r="V315" s="53">
        <f>IF(COUNTIF(RLU!$C:$C,'P11'!$C315)&gt;0,VLOOKUP($C315,RLU!$C$2:$G$992,3,FALSE),0)</f>
        <v>0</v>
      </c>
      <c r="W315" s="53">
        <f>IF(COUNTIF(RLU!$C:$C,'P11'!$C315)&gt;0,VLOOKUP($C315,RLU!$C$2:$G$992,4,FALSE),0)</f>
        <v>0</v>
      </c>
      <c r="X315" s="53">
        <f>IF(COUNTIF(RLU!$C:$C,'P11'!$C315)&gt;0,VLOOKUP($C315,RLU!$C$2:$G$992,5,FALSE),0)</f>
        <v>0</v>
      </c>
      <c r="Y315" s="52" t="str">
        <f>VLOOKUP(H315,LU!C$4:D$24,2,FALSE)</f>
        <v>Wines</v>
      </c>
    </row>
    <row r="316" spans="1:25" hidden="1" x14ac:dyDescent="0.25">
      <c r="A316" s="14" t="s">
        <v>89</v>
      </c>
      <c r="B316">
        <v>88</v>
      </c>
      <c r="C316" s="31">
        <v>484618</v>
      </c>
      <c r="D316" t="s">
        <v>547</v>
      </c>
      <c r="E316" t="s">
        <v>20</v>
      </c>
      <c r="F316" t="s">
        <v>21</v>
      </c>
      <c r="G316" t="s">
        <v>22</v>
      </c>
      <c r="H316">
        <v>522565</v>
      </c>
      <c r="I316" t="s">
        <v>535</v>
      </c>
      <c r="J316">
        <v>13.1</v>
      </c>
      <c r="K316">
        <v>9782</v>
      </c>
      <c r="L316">
        <v>23</v>
      </c>
      <c r="M316">
        <v>815.17</v>
      </c>
      <c r="N316">
        <v>1.92</v>
      </c>
      <c r="O316">
        <v>111670.62</v>
      </c>
      <c r="P316">
        <v>262.57</v>
      </c>
      <c r="Q316" t="s">
        <v>864</v>
      </c>
      <c r="R316">
        <v>0.15</v>
      </c>
      <c r="S316">
        <v>0</v>
      </c>
      <c r="T316" t="s">
        <v>29</v>
      </c>
      <c r="U316">
        <v>172</v>
      </c>
      <c r="V316" s="53">
        <f>IF(COUNTIF(RLU!$C:$C,'P11'!$C316)&gt;0,VLOOKUP($C316,RLU!$C$2:$G$992,3,FALSE),0)</f>
        <v>0</v>
      </c>
      <c r="W316" s="53">
        <f>IF(COUNTIF(RLU!$C:$C,'P11'!$C316)&gt;0,VLOOKUP($C316,RLU!$C$2:$G$992,4,FALSE),0)</f>
        <v>0</v>
      </c>
      <c r="X316" s="53">
        <f>IF(COUNTIF(RLU!$C:$C,'P11'!$C316)&gt;0,VLOOKUP($C316,RLU!$C$2:$G$992,5,FALSE),0)</f>
        <v>0</v>
      </c>
      <c r="Y316" s="52" t="str">
        <f>VLOOKUP(H316,LU!C$4:D$24,2,FALSE)</f>
        <v>Wines</v>
      </c>
    </row>
    <row r="317" spans="1:25" x14ac:dyDescent="0.25">
      <c r="A317" s="14" t="s">
        <v>89</v>
      </c>
      <c r="B317">
        <v>89</v>
      </c>
      <c r="C317" s="31">
        <v>450908</v>
      </c>
      <c r="D317" t="s">
        <v>125</v>
      </c>
      <c r="E317" t="s">
        <v>73</v>
      </c>
      <c r="F317" t="s">
        <v>21</v>
      </c>
      <c r="G317" t="s">
        <v>22</v>
      </c>
      <c r="H317">
        <v>705020</v>
      </c>
      <c r="I317" t="s">
        <v>117</v>
      </c>
      <c r="J317">
        <v>16.95</v>
      </c>
      <c r="K317">
        <v>9588</v>
      </c>
      <c r="L317">
        <v>3985</v>
      </c>
      <c r="M317">
        <v>799</v>
      </c>
      <c r="N317">
        <v>332.08</v>
      </c>
      <c r="O317">
        <v>142123.01</v>
      </c>
      <c r="P317">
        <v>59069.69</v>
      </c>
      <c r="Q317" t="s">
        <v>865</v>
      </c>
      <c r="R317">
        <v>0.15</v>
      </c>
      <c r="S317">
        <v>0.06</v>
      </c>
      <c r="T317" t="s">
        <v>102</v>
      </c>
      <c r="U317">
        <v>48</v>
      </c>
      <c r="V317" s="53" t="str">
        <f>IF(COUNTIF(RLU!$C:$C,'P11'!$C317)&gt;0,VLOOKUP($C317,RLU!$C$2:$G$992,3,FALSE),0)</f>
        <v>Xavier</v>
      </c>
      <c r="W317" s="53" t="str">
        <f>IF(COUNTIF(RLU!$C:$C,'P11'!$C317)&gt;0,VLOOKUP($C317,RLU!$C$2:$G$992,4,FALSE),0)</f>
        <v>Rhone</v>
      </c>
      <c r="X317" s="53" t="str">
        <f>IF(COUNTIF(RLU!$C:$C,'P11'!$C317)&gt;0,VLOOKUP($C317,RLU!$C$2:$G$992,5,FALSE),0)</f>
        <v>Cotes du Rhone</v>
      </c>
      <c r="Y317" s="52" t="str">
        <f>VLOOKUP(H317,LU!C$4:D$24,2,FALSE)</f>
        <v>Vintages</v>
      </c>
    </row>
    <row r="318" spans="1:25" x14ac:dyDescent="0.25">
      <c r="A318" s="14" t="s">
        <v>89</v>
      </c>
      <c r="B318">
        <v>90</v>
      </c>
      <c r="C318" s="31">
        <v>409870</v>
      </c>
      <c r="D318" t="s">
        <v>152</v>
      </c>
      <c r="E318" t="s">
        <v>67</v>
      </c>
      <c r="F318" t="s">
        <v>21</v>
      </c>
      <c r="G318" t="s">
        <v>22</v>
      </c>
      <c r="H318">
        <v>705020</v>
      </c>
      <c r="I318" t="s">
        <v>117</v>
      </c>
      <c r="J318">
        <v>15.95</v>
      </c>
      <c r="K318">
        <v>9111</v>
      </c>
      <c r="L318">
        <v>8008</v>
      </c>
      <c r="M318">
        <v>759.25</v>
      </c>
      <c r="N318">
        <v>667.33</v>
      </c>
      <c r="O318">
        <v>126989.6</v>
      </c>
      <c r="P318">
        <v>111615.93</v>
      </c>
      <c r="Q318" t="s">
        <v>419</v>
      </c>
      <c r="R318">
        <v>0.14000000000000001</v>
      </c>
      <c r="S318">
        <v>0.12</v>
      </c>
      <c r="T318" t="s">
        <v>530</v>
      </c>
      <c r="U318">
        <v>47</v>
      </c>
      <c r="V318" s="53" t="str">
        <f>IF(COUNTIF(RLU!$C:$C,'P11'!$C318)&gt;0,VLOOKUP($C318,RLU!$C$2:$G$992,3,FALSE),0)</f>
        <v>Gerard Bertrand</v>
      </c>
      <c r="W318" s="53" t="str">
        <f>IF(COUNTIF(RLU!$C:$C,'P11'!$C318)&gt;0,VLOOKUP($C318,RLU!$C$2:$G$992,4,FALSE),0)</f>
        <v>Midi</v>
      </c>
      <c r="X318" s="53" t="str">
        <f>IF(COUNTIF(RLU!$C:$C,'P11'!$C318)&gt;0,VLOOKUP($C318,RLU!$C$2:$G$992,5,FALSE),0)</f>
        <v>Midi</v>
      </c>
      <c r="Y318" s="52" t="str">
        <f>VLOOKUP(H318,LU!C$4:D$24,2,FALSE)</f>
        <v>Vintages</v>
      </c>
    </row>
    <row r="319" spans="1:25" hidden="1" x14ac:dyDescent="0.25">
      <c r="A319" s="14" t="s">
        <v>89</v>
      </c>
      <c r="B319">
        <v>91</v>
      </c>
      <c r="C319" s="31">
        <v>639997</v>
      </c>
      <c r="D319" t="s">
        <v>551</v>
      </c>
      <c r="E319" t="s">
        <v>552</v>
      </c>
      <c r="F319" t="s">
        <v>21</v>
      </c>
      <c r="G319" t="s">
        <v>22</v>
      </c>
      <c r="H319">
        <v>522561</v>
      </c>
      <c r="I319" t="s">
        <v>408</v>
      </c>
      <c r="J319">
        <v>13.2</v>
      </c>
      <c r="K319">
        <v>9021</v>
      </c>
      <c r="M319">
        <v>751.75</v>
      </c>
      <c r="N319"/>
      <c r="O319">
        <v>103781.42</v>
      </c>
      <c r="Q319" t="s">
        <v>29</v>
      </c>
      <c r="R319">
        <v>0.14000000000000001</v>
      </c>
      <c r="T319" t="s">
        <v>29</v>
      </c>
      <c r="U319">
        <v>194</v>
      </c>
      <c r="V319" s="53">
        <f>IF(COUNTIF(RLU!$C:$C,'P11'!$C319)&gt;0,VLOOKUP($C319,RLU!$C$2:$G$992,3,FALSE),0)</f>
        <v>0</v>
      </c>
      <c r="W319" s="53">
        <f>IF(COUNTIF(RLU!$C:$C,'P11'!$C319)&gt;0,VLOOKUP($C319,RLU!$C$2:$G$992,4,FALSE),0)</f>
        <v>0</v>
      </c>
      <c r="X319" s="53">
        <f>IF(COUNTIF(RLU!$C:$C,'P11'!$C319)&gt;0,VLOOKUP($C319,RLU!$C$2:$G$992,5,FALSE),0)</f>
        <v>0</v>
      </c>
      <c r="Y319" s="52" t="str">
        <f>VLOOKUP(H319,LU!C$4:D$24,2,FALSE)</f>
        <v>Wines</v>
      </c>
    </row>
    <row r="320" spans="1:25" hidden="1" x14ac:dyDescent="0.25">
      <c r="A320" s="14" t="s">
        <v>89</v>
      </c>
      <c r="B320">
        <v>92</v>
      </c>
      <c r="C320" s="31">
        <v>234542</v>
      </c>
      <c r="D320" t="s">
        <v>545</v>
      </c>
      <c r="E320" t="s">
        <v>546</v>
      </c>
      <c r="F320" t="s">
        <v>21</v>
      </c>
      <c r="G320" t="s">
        <v>22</v>
      </c>
      <c r="H320">
        <v>333341</v>
      </c>
      <c r="I320" t="s">
        <v>417</v>
      </c>
      <c r="J320">
        <v>16.899999999999999</v>
      </c>
      <c r="K320">
        <v>8992</v>
      </c>
      <c r="M320">
        <v>749.33</v>
      </c>
      <c r="N320"/>
      <c r="O320">
        <v>132890.62</v>
      </c>
      <c r="Q320" t="s">
        <v>29</v>
      </c>
      <c r="R320">
        <v>0.14000000000000001</v>
      </c>
      <c r="T320" t="s">
        <v>29</v>
      </c>
      <c r="U320">
        <v>173</v>
      </c>
      <c r="V320" s="53">
        <f>IF(COUNTIF(RLU!$C:$C,'P11'!$C320)&gt;0,VLOOKUP($C320,RLU!$C$2:$G$992,3,FALSE),0)</f>
        <v>0</v>
      </c>
      <c r="W320" s="53">
        <f>IF(COUNTIF(RLU!$C:$C,'P11'!$C320)&gt;0,VLOOKUP($C320,RLU!$C$2:$G$992,4,FALSE),0)</f>
        <v>0</v>
      </c>
      <c r="X320" s="53">
        <f>IF(COUNTIF(RLU!$C:$C,'P11'!$C320)&gt;0,VLOOKUP($C320,RLU!$C$2:$G$992,5,FALSE),0)</f>
        <v>0</v>
      </c>
      <c r="Y320" s="52" t="str">
        <f>VLOOKUP(H320,LU!C$4:D$24,2,FALSE)</f>
        <v>Wines</v>
      </c>
    </row>
    <row r="321" spans="1:25" x14ac:dyDescent="0.25">
      <c r="A321" s="14" t="s">
        <v>89</v>
      </c>
      <c r="B321">
        <v>93</v>
      </c>
      <c r="C321" s="31">
        <v>668699</v>
      </c>
      <c r="D321" t="s">
        <v>143</v>
      </c>
      <c r="E321" t="s">
        <v>28</v>
      </c>
      <c r="F321" t="s">
        <v>21</v>
      </c>
      <c r="G321" t="s">
        <v>22</v>
      </c>
      <c r="H321">
        <v>705020</v>
      </c>
      <c r="I321" t="s">
        <v>117</v>
      </c>
      <c r="J321">
        <v>13.95</v>
      </c>
      <c r="K321">
        <v>8989</v>
      </c>
      <c r="M321">
        <v>749.08</v>
      </c>
      <c r="N321"/>
      <c r="O321">
        <v>109379.42</v>
      </c>
      <c r="Q321" t="s">
        <v>29</v>
      </c>
      <c r="R321">
        <v>0.14000000000000001</v>
      </c>
      <c r="T321" t="s">
        <v>29</v>
      </c>
      <c r="U321">
        <v>47</v>
      </c>
      <c r="V321" s="53" t="str">
        <f>IF(COUNTIF(RLU!$C:$C,'P11'!$C321)&gt;0,VLOOKUP($C321,RLU!$C$2:$G$992,3,FALSE),0)</f>
        <v>Bwine</v>
      </c>
      <c r="W321" s="53" t="str">
        <f>IF(COUNTIF(RLU!$C:$C,'P11'!$C321)&gt;0,VLOOKUP($C321,RLU!$C$2:$G$992,4,FALSE),0)</f>
        <v>Languedoc</v>
      </c>
      <c r="X321" s="53" t="str">
        <f>IF(COUNTIF(RLU!$C:$C,'P11'!$C321)&gt;0,VLOOKUP($C321,RLU!$C$2:$G$992,5,FALSE),0)</f>
        <v>Languedoc</v>
      </c>
      <c r="Y321" s="52" t="str">
        <f>VLOOKUP(H321,LU!C$4:D$24,2,FALSE)</f>
        <v>Vintages</v>
      </c>
    </row>
    <row r="322" spans="1:25" hidden="1" x14ac:dyDescent="0.25">
      <c r="A322" s="14" t="s">
        <v>89</v>
      </c>
      <c r="B322">
        <v>94</v>
      </c>
      <c r="C322" s="31">
        <v>999821</v>
      </c>
      <c r="D322" t="s">
        <v>850</v>
      </c>
      <c r="E322" t="s">
        <v>539</v>
      </c>
      <c r="F322" t="s">
        <v>21</v>
      </c>
      <c r="G322" t="s">
        <v>22</v>
      </c>
      <c r="H322">
        <v>706050</v>
      </c>
      <c r="I322" t="s">
        <v>538</v>
      </c>
      <c r="J322">
        <v>12.95</v>
      </c>
      <c r="K322">
        <v>8970</v>
      </c>
      <c r="L322">
        <v>11050</v>
      </c>
      <c r="M322">
        <v>747.5</v>
      </c>
      <c r="N322">
        <v>920.83</v>
      </c>
      <c r="O322">
        <v>101210.18</v>
      </c>
      <c r="P322">
        <v>124679.2</v>
      </c>
      <c r="Q322" t="s">
        <v>25</v>
      </c>
      <c r="R322">
        <v>0.14000000000000001</v>
      </c>
      <c r="S322">
        <v>0.17</v>
      </c>
      <c r="T322" t="s">
        <v>27</v>
      </c>
      <c r="U322">
        <v>58</v>
      </c>
      <c r="V322" s="53">
        <f>IF(COUNTIF(RLU!$C:$C,'P11'!$C322)&gt;0,VLOOKUP($C322,RLU!$C$2:$G$992,3,FALSE),0)</f>
        <v>0</v>
      </c>
      <c r="W322" s="53">
        <f>IF(COUNTIF(RLU!$C:$C,'P11'!$C322)&gt;0,VLOOKUP($C322,RLU!$C$2:$G$992,4,FALSE),0)</f>
        <v>0</v>
      </c>
      <c r="X322" s="53">
        <f>IF(COUNTIF(RLU!$C:$C,'P11'!$C322)&gt;0,VLOOKUP($C322,RLU!$C$2:$G$992,5,FALSE),0)</f>
        <v>0</v>
      </c>
      <c r="Y322" s="52" t="str">
        <f>VLOOKUP(H322,LU!C$4:D$24,2,FALSE)</f>
        <v>Vintages</v>
      </c>
    </row>
    <row r="323" spans="1:25" hidden="1" x14ac:dyDescent="0.25">
      <c r="A323" s="14" t="s">
        <v>89</v>
      </c>
      <c r="B323">
        <v>95</v>
      </c>
      <c r="C323" s="31">
        <v>639989</v>
      </c>
      <c r="D323" t="s">
        <v>560</v>
      </c>
      <c r="E323" t="s">
        <v>500</v>
      </c>
      <c r="F323" t="s">
        <v>21</v>
      </c>
      <c r="G323" t="s">
        <v>22</v>
      </c>
      <c r="H323">
        <v>522560</v>
      </c>
      <c r="I323" t="s">
        <v>425</v>
      </c>
      <c r="J323">
        <v>14.6</v>
      </c>
      <c r="K323">
        <v>8947</v>
      </c>
      <c r="M323">
        <v>745.58</v>
      </c>
      <c r="N323"/>
      <c r="O323">
        <v>114014.87</v>
      </c>
      <c r="Q323" t="s">
        <v>29</v>
      </c>
      <c r="R323">
        <v>0.14000000000000001</v>
      </c>
      <c r="T323" t="s">
        <v>29</v>
      </c>
      <c r="U323">
        <v>201</v>
      </c>
      <c r="V323" s="53">
        <f>IF(COUNTIF(RLU!$C:$C,'P11'!$C323)&gt;0,VLOOKUP($C323,RLU!$C$2:$G$992,3,FALSE),0)</f>
        <v>0</v>
      </c>
      <c r="W323" s="53">
        <f>IF(COUNTIF(RLU!$C:$C,'P11'!$C323)&gt;0,VLOOKUP($C323,RLU!$C$2:$G$992,4,FALSE),0)</f>
        <v>0</v>
      </c>
      <c r="X323" s="53">
        <f>IF(COUNTIF(RLU!$C:$C,'P11'!$C323)&gt;0,VLOOKUP($C323,RLU!$C$2:$G$992,5,FALSE),0)</f>
        <v>0</v>
      </c>
      <c r="Y323" s="52" t="str">
        <f>VLOOKUP(H323,LU!C$4:D$24,2,FALSE)</f>
        <v>Wines</v>
      </c>
    </row>
    <row r="324" spans="1:25" x14ac:dyDescent="0.25">
      <c r="A324" s="14" t="s">
        <v>89</v>
      </c>
      <c r="B324">
        <v>96</v>
      </c>
      <c r="C324" s="31">
        <v>667311</v>
      </c>
      <c r="D324" t="s">
        <v>153</v>
      </c>
      <c r="E324" t="s">
        <v>60</v>
      </c>
      <c r="F324" t="s">
        <v>21</v>
      </c>
      <c r="G324" t="s">
        <v>22</v>
      </c>
      <c r="H324">
        <v>705020</v>
      </c>
      <c r="I324" t="s">
        <v>117</v>
      </c>
      <c r="J324">
        <v>13.95</v>
      </c>
      <c r="K324">
        <v>8904</v>
      </c>
      <c r="M324">
        <v>742</v>
      </c>
      <c r="N324"/>
      <c r="O324">
        <v>108345.13</v>
      </c>
      <c r="Q324" t="s">
        <v>29</v>
      </c>
      <c r="R324">
        <v>0.14000000000000001</v>
      </c>
      <c r="T324" t="s">
        <v>29</v>
      </c>
      <c r="U324">
        <v>53</v>
      </c>
      <c r="V324" s="53" t="str">
        <f>IF(COUNTIF(RLU!$C:$C,'P11'!$C324)&gt;0,VLOOKUP($C324,RLU!$C$2:$G$992,3,FALSE),0)</f>
        <v>Lorgeril</v>
      </c>
      <c r="W324" s="53" t="str">
        <f>IF(COUNTIF(RLU!$C:$C,'P11'!$C324)&gt;0,VLOOKUP($C324,RLU!$C$2:$G$992,4,FALSE),0)</f>
        <v>Midi</v>
      </c>
      <c r="X324" s="53" t="str">
        <f>IF(COUNTIF(RLU!$C:$C,'P11'!$C324)&gt;0,VLOOKUP($C324,RLU!$C$2:$G$992,5,FALSE),0)</f>
        <v>other</v>
      </c>
      <c r="Y324" s="52" t="str">
        <f>VLOOKUP(H324,LU!C$4:D$24,2,FALSE)</f>
        <v>Vintages</v>
      </c>
    </row>
    <row r="325" spans="1:25" x14ac:dyDescent="0.25">
      <c r="A325" s="14" t="s">
        <v>89</v>
      </c>
      <c r="B325">
        <v>97</v>
      </c>
      <c r="C325" s="31">
        <v>450825</v>
      </c>
      <c r="D325" t="s">
        <v>739</v>
      </c>
      <c r="E325" t="s">
        <v>20</v>
      </c>
      <c r="F325" t="s">
        <v>21</v>
      </c>
      <c r="G325" t="s">
        <v>22</v>
      </c>
      <c r="H325">
        <v>705020</v>
      </c>
      <c r="I325" t="s">
        <v>117</v>
      </c>
      <c r="J325">
        <v>17.95</v>
      </c>
      <c r="K325">
        <v>8742</v>
      </c>
      <c r="L325">
        <v>6420</v>
      </c>
      <c r="M325">
        <v>728.5</v>
      </c>
      <c r="N325">
        <v>535</v>
      </c>
      <c r="O325">
        <v>137319.03</v>
      </c>
      <c r="P325">
        <v>100845.13</v>
      </c>
      <c r="Q325" t="s">
        <v>866</v>
      </c>
      <c r="R325">
        <v>0.14000000000000001</v>
      </c>
      <c r="S325">
        <v>0.1</v>
      </c>
      <c r="T325" t="s">
        <v>705</v>
      </c>
      <c r="U325">
        <v>40</v>
      </c>
      <c r="V325" s="53" t="str">
        <f>IF(COUNTIF(RLU!$C:$C,'P11'!$C325)&gt;0,VLOOKUP($C325,RLU!$C$2:$G$992,3,FALSE),0)</f>
        <v>Henri Gaillard</v>
      </c>
      <c r="W325" s="53" t="str">
        <f>IF(COUNTIF(RLU!$C:$C,'P11'!$C325)&gt;0,VLOOKUP($C325,RLU!$C$2:$G$992,4,FALSE),0)</f>
        <v>Provence</v>
      </c>
      <c r="X325" s="53" t="str">
        <f>IF(COUNTIF(RLU!$C:$C,'P11'!$C325)&gt;0,VLOOKUP($C325,RLU!$C$2:$G$992,5,FALSE),0)</f>
        <v>Cotes De Provence</v>
      </c>
      <c r="Y325" s="52" t="str">
        <f>VLOOKUP(H325,LU!C$4:D$24,2,FALSE)</f>
        <v>Vintages</v>
      </c>
    </row>
    <row r="326" spans="1:25" x14ac:dyDescent="0.25">
      <c r="A326" s="14" t="s">
        <v>89</v>
      </c>
      <c r="B326">
        <v>98</v>
      </c>
      <c r="C326" s="31">
        <v>707281</v>
      </c>
      <c r="D326" t="s">
        <v>760</v>
      </c>
      <c r="E326" t="s">
        <v>55</v>
      </c>
      <c r="F326" t="s">
        <v>21</v>
      </c>
      <c r="G326" t="s">
        <v>22</v>
      </c>
      <c r="H326">
        <v>705020</v>
      </c>
      <c r="I326" t="s">
        <v>117</v>
      </c>
      <c r="J326">
        <v>16.95</v>
      </c>
      <c r="K326">
        <v>8705</v>
      </c>
      <c r="L326">
        <v>8153</v>
      </c>
      <c r="M326">
        <v>725.42</v>
      </c>
      <c r="N326">
        <v>679.42</v>
      </c>
      <c r="O326">
        <v>129034.29</v>
      </c>
      <c r="P326">
        <v>120851.99</v>
      </c>
      <c r="Q326" t="s">
        <v>464</v>
      </c>
      <c r="R326">
        <v>0.14000000000000001</v>
      </c>
      <c r="S326">
        <v>0.12</v>
      </c>
      <c r="T326" t="s">
        <v>530</v>
      </c>
      <c r="U326">
        <v>35</v>
      </c>
      <c r="V326" s="53" t="str">
        <f>IF(COUNTIF(RLU!$C:$C,'P11'!$C326)&gt;0,VLOOKUP($C326,RLU!$C$2:$G$992,3,FALSE),0)</f>
        <v>Chateau Val-Joanis</v>
      </c>
      <c r="W326" s="53" t="str">
        <f>IF(COUNTIF(RLU!$C:$C,'P11'!$C326)&gt;0,VLOOKUP($C326,RLU!$C$2:$G$992,4,FALSE),0)</f>
        <v>Rhone</v>
      </c>
      <c r="X326" s="53" t="str">
        <f>IF(COUNTIF(RLU!$C:$C,'P11'!$C326)&gt;0,VLOOKUP($C326,RLU!$C$2:$G$992,5,FALSE),0)</f>
        <v>Rhone</v>
      </c>
      <c r="Y326" s="52" t="str">
        <f>VLOOKUP(H326,LU!C$4:D$24,2,FALSE)</f>
        <v>Vintages</v>
      </c>
    </row>
    <row r="327" spans="1:25" x14ac:dyDescent="0.25">
      <c r="A327" s="14" t="s">
        <v>89</v>
      </c>
      <c r="B327">
        <v>99</v>
      </c>
      <c r="C327" s="31">
        <v>451906</v>
      </c>
      <c r="D327" t="s">
        <v>846</v>
      </c>
      <c r="E327" t="s">
        <v>67</v>
      </c>
      <c r="F327" t="s">
        <v>21</v>
      </c>
      <c r="G327" t="s">
        <v>22</v>
      </c>
      <c r="H327">
        <v>705020</v>
      </c>
      <c r="I327" t="s">
        <v>117</v>
      </c>
      <c r="J327">
        <v>22.95</v>
      </c>
      <c r="K327">
        <v>8479</v>
      </c>
      <c r="L327">
        <v>10368</v>
      </c>
      <c r="M327">
        <v>706.58</v>
      </c>
      <c r="N327">
        <v>864</v>
      </c>
      <c r="O327">
        <v>170705.53</v>
      </c>
      <c r="P327">
        <v>208736.28</v>
      </c>
      <c r="Q327" t="s">
        <v>27</v>
      </c>
      <c r="R327">
        <v>0.13</v>
      </c>
      <c r="S327">
        <v>0.16</v>
      </c>
      <c r="T327" t="s">
        <v>25</v>
      </c>
      <c r="U327">
        <v>43</v>
      </c>
      <c r="V327" s="53" t="str">
        <f>IF(COUNTIF(RLU!$C:$C,'P11'!$C327)&gt;0,VLOOKUP($C327,RLU!$C$2:$G$992,3,FALSE),0)</f>
        <v>Maison Saint Aix</v>
      </c>
      <c r="W327" s="53" t="str">
        <f>IF(COUNTIF(RLU!$C:$C,'P11'!$C327)&gt;0,VLOOKUP($C327,RLU!$C$2:$G$992,4,FALSE),0)</f>
        <v>Provence</v>
      </c>
      <c r="X327" s="53" t="str">
        <f>IF(COUNTIF(RLU!$C:$C,'P11'!$C327)&gt;0,VLOOKUP($C327,RLU!$C$2:$G$992,5,FALSE),0)</f>
        <v>Aix En Provence</v>
      </c>
      <c r="Y327" s="52" t="str">
        <f>VLOOKUP(H327,LU!C$4:D$24,2,FALSE)</f>
        <v>Vintages</v>
      </c>
    </row>
    <row r="328" spans="1:25" x14ac:dyDescent="0.25">
      <c r="A328" s="14" t="s">
        <v>89</v>
      </c>
      <c r="B328">
        <v>100</v>
      </c>
      <c r="C328" s="31">
        <v>450817</v>
      </c>
      <c r="D328" t="s">
        <v>127</v>
      </c>
      <c r="E328" t="s">
        <v>103</v>
      </c>
      <c r="F328" t="s">
        <v>21</v>
      </c>
      <c r="G328" t="s">
        <v>22</v>
      </c>
      <c r="H328">
        <v>705020</v>
      </c>
      <c r="I328" t="s">
        <v>117</v>
      </c>
      <c r="J328">
        <v>16.95</v>
      </c>
      <c r="K328">
        <v>8477</v>
      </c>
      <c r="L328">
        <v>9668</v>
      </c>
      <c r="M328">
        <v>706.42</v>
      </c>
      <c r="N328">
        <v>805.67</v>
      </c>
      <c r="O328">
        <v>125654.65</v>
      </c>
      <c r="P328">
        <v>143308.85</v>
      </c>
      <c r="Q328" t="s">
        <v>47</v>
      </c>
      <c r="R328">
        <v>0.13</v>
      </c>
      <c r="S328">
        <v>0.15</v>
      </c>
      <c r="T328" t="s">
        <v>48</v>
      </c>
      <c r="U328">
        <v>41</v>
      </c>
      <c r="V328" s="53" t="str">
        <f>IF(COUNTIF(RLU!$C:$C,'P11'!$C328)&gt;0,VLOOKUP($C328,RLU!$C$2:$G$992,3,FALSE),0)</f>
        <v>LaFage</v>
      </c>
      <c r="W328" s="53" t="str">
        <f>IF(COUNTIF(RLU!$C:$C,'P11'!$C328)&gt;0,VLOOKUP($C328,RLU!$C$2:$G$992,4,FALSE),0)</f>
        <v>Languedoc</v>
      </c>
      <c r="X328" s="53" t="str">
        <f>IF(COUNTIF(RLU!$C:$C,'P11'!$C328)&gt;0,VLOOKUP($C328,RLU!$C$2:$G$992,5,FALSE),0)</f>
        <v>Cotes Catalanes</v>
      </c>
      <c r="Y328" s="52" t="str">
        <f>VLOOKUP(H328,LU!C$4:D$24,2,FALSE)</f>
        <v>Vintages</v>
      </c>
    </row>
    <row r="329" spans="1:25" hidden="1" x14ac:dyDescent="0.25">
      <c r="A329" s="14" t="s">
        <v>89</v>
      </c>
      <c r="B329">
        <v>101</v>
      </c>
      <c r="C329" s="31">
        <v>171033</v>
      </c>
      <c r="D329" t="s">
        <v>550</v>
      </c>
      <c r="E329" t="s">
        <v>481</v>
      </c>
      <c r="F329" t="s">
        <v>21</v>
      </c>
      <c r="G329" t="s">
        <v>22</v>
      </c>
      <c r="H329">
        <v>523781</v>
      </c>
      <c r="I329" t="s">
        <v>415</v>
      </c>
      <c r="J329">
        <v>11.05</v>
      </c>
      <c r="K329">
        <v>8400</v>
      </c>
      <c r="L329">
        <v>12508</v>
      </c>
      <c r="M329">
        <v>700</v>
      </c>
      <c r="N329">
        <v>1042.33</v>
      </c>
      <c r="O329">
        <v>80654.87</v>
      </c>
      <c r="P329">
        <v>120098.94</v>
      </c>
      <c r="Q329" t="s">
        <v>93</v>
      </c>
      <c r="R329">
        <v>0.13</v>
      </c>
      <c r="S329">
        <v>0.19</v>
      </c>
      <c r="T329" t="s">
        <v>520</v>
      </c>
      <c r="U329">
        <v>230</v>
      </c>
      <c r="V329" s="53">
        <f>IF(COUNTIF(RLU!$C:$C,'P11'!$C329)&gt;0,VLOOKUP($C329,RLU!$C$2:$G$992,3,FALSE),0)</f>
        <v>0</v>
      </c>
      <c r="W329" s="53">
        <f>IF(COUNTIF(RLU!$C:$C,'P11'!$C329)&gt;0,VLOOKUP($C329,RLU!$C$2:$G$992,4,FALSE),0)</f>
        <v>0</v>
      </c>
      <c r="X329" s="53">
        <f>IF(COUNTIF(RLU!$C:$C,'P11'!$C329)&gt;0,VLOOKUP($C329,RLU!$C$2:$G$992,5,FALSE),0)</f>
        <v>0</v>
      </c>
      <c r="Y329" s="52" t="str">
        <f>VLOOKUP(H329,LU!C$4:D$24,2,FALSE)</f>
        <v>Wines</v>
      </c>
    </row>
    <row r="330" spans="1:25" x14ac:dyDescent="0.25">
      <c r="A330" s="14" t="s">
        <v>89</v>
      </c>
      <c r="B330">
        <v>102</v>
      </c>
      <c r="C330" s="31">
        <v>575282</v>
      </c>
      <c r="D330" t="s">
        <v>142</v>
      </c>
      <c r="E330" t="s">
        <v>62</v>
      </c>
      <c r="F330" t="s">
        <v>21</v>
      </c>
      <c r="G330" t="s">
        <v>22</v>
      </c>
      <c r="H330">
        <v>705020</v>
      </c>
      <c r="I330" t="s">
        <v>117</v>
      </c>
      <c r="J330">
        <v>24.95</v>
      </c>
      <c r="K330">
        <v>8324</v>
      </c>
      <c r="L330">
        <v>4</v>
      </c>
      <c r="M330">
        <v>693.67</v>
      </c>
      <c r="N330">
        <v>0.33</v>
      </c>
      <c r="O330">
        <v>182317.7</v>
      </c>
      <c r="P330">
        <v>87.61</v>
      </c>
      <c r="Q330" t="s">
        <v>867</v>
      </c>
      <c r="R330">
        <v>0.13</v>
      </c>
      <c r="S330">
        <v>0</v>
      </c>
      <c r="T330" t="s">
        <v>29</v>
      </c>
      <c r="U330">
        <v>52</v>
      </c>
      <c r="V330" s="53" t="str">
        <f>IF(COUNTIF(RLU!$C:$C,'P11'!$C330)&gt;0,VLOOKUP($C330,RLU!$C$2:$G$992,3,FALSE),0)</f>
        <v>Chateau Leoube</v>
      </c>
      <c r="W330" s="53" t="str">
        <f>IF(COUNTIF(RLU!$C:$C,'P11'!$C330)&gt;0,VLOOKUP($C330,RLU!$C$2:$G$992,4,FALSE),0)</f>
        <v>Provence</v>
      </c>
      <c r="X330" s="53" t="str">
        <f>IF(COUNTIF(RLU!$C:$C,'P11'!$C330)&gt;0,VLOOKUP($C330,RLU!$C$2:$G$992,5,FALSE),0)</f>
        <v>Cotes De Provence</v>
      </c>
      <c r="Y330" s="52" t="str">
        <f>VLOOKUP(H330,LU!C$4:D$24,2,FALSE)</f>
        <v>Vintages</v>
      </c>
    </row>
    <row r="331" spans="1:25" hidden="1" x14ac:dyDescent="0.25">
      <c r="A331" s="14" t="s">
        <v>89</v>
      </c>
      <c r="B331">
        <v>103</v>
      </c>
      <c r="C331" s="31">
        <v>450775</v>
      </c>
      <c r="D331" t="s">
        <v>541</v>
      </c>
      <c r="E331" t="s">
        <v>542</v>
      </c>
      <c r="F331" t="s">
        <v>21</v>
      </c>
      <c r="G331" t="s">
        <v>22</v>
      </c>
      <c r="H331">
        <v>705030</v>
      </c>
      <c r="I331" t="s">
        <v>523</v>
      </c>
      <c r="J331">
        <v>13.95</v>
      </c>
      <c r="K331">
        <v>7966</v>
      </c>
      <c r="L331">
        <v>5853</v>
      </c>
      <c r="M331">
        <v>663.83</v>
      </c>
      <c r="N331">
        <v>487.75</v>
      </c>
      <c r="O331">
        <v>96931.42</v>
      </c>
      <c r="P331">
        <v>71220.13</v>
      </c>
      <c r="Q331" t="s">
        <v>866</v>
      </c>
      <c r="R331">
        <v>0.12</v>
      </c>
      <c r="S331">
        <v>0.09</v>
      </c>
      <c r="T331" t="s">
        <v>52</v>
      </c>
      <c r="U331">
        <v>35</v>
      </c>
      <c r="V331" s="53">
        <f>IF(COUNTIF(RLU!$C:$C,'P11'!$C331)&gt;0,VLOOKUP($C331,RLU!$C$2:$G$992,3,FALSE),0)</f>
        <v>0</v>
      </c>
      <c r="W331" s="53">
        <f>IF(COUNTIF(RLU!$C:$C,'P11'!$C331)&gt;0,VLOOKUP($C331,RLU!$C$2:$G$992,4,FALSE),0)</f>
        <v>0</v>
      </c>
      <c r="X331" s="53">
        <f>IF(COUNTIF(RLU!$C:$C,'P11'!$C331)&gt;0,VLOOKUP($C331,RLU!$C$2:$G$992,5,FALSE),0)</f>
        <v>0</v>
      </c>
      <c r="Y331" s="52" t="str">
        <f>VLOOKUP(H331,LU!C$4:D$24,2,FALSE)</f>
        <v>Vintages</v>
      </c>
    </row>
    <row r="332" spans="1:25" x14ac:dyDescent="0.25">
      <c r="A332" s="14" t="s">
        <v>89</v>
      </c>
      <c r="B332">
        <v>104</v>
      </c>
      <c r="C332" s="31">
        <v>119453</v>
      </c>
      <c r="D332" t="s">
        <v>135</v>
      </c>
      <c r="E332" t="s">
        <v>101</v>
      </c>
      <c r="F332" t="s">
        <v>21</v>
      </c>
      <c r="G332" t="s">
        <v>22</v>
      </c>
      <c r="H332">
        <v>705020</v>
      </c>
      <c r="I332" t="s">
        <v>117</v>
      </c>
      <c r="J332">
        <v>22.95</v>
      </c>
      <c r="K332">
        <v>7819</v>
      </c>
      <c r="L332">
        <v>5565</v>
      </c>
      <c r="M332">
        <v>651.58000000000004</v>
      </c>
      <c r="N332">
        <v>463.75</v>
      </c>
      <c r="O332">
        <v>157417.92000000001</v>
      </c>
      <c r="P332">
        <v>112038.72</v>
      </c>
      <c r="Q332" t="s">
        <v>455</v>
      </c>
      <c r="R332">
        <v>0.12</v>
      </c>
      <c r="S332">
        <v>0.08</v>
      </c>
      <c r="T332" t="s">
        <v>79</v>
      </c>
      <c r="U332">
        <v>40</v>
      </c>
      <c r="V332" s="53" t="str">
        <f>IF(COUNTIF(RLU!$C:$C,'P11'!$C332)&gt;0,VLOOKUP($C332,RLU!$C$2:$G$992,3,FALSE),0)</f>
        <v>La Cadierenne</v>
      </c>
      <c r="W332" s="53" t="str">
        <f>IF(COUNTIF(RLU!$C:$C,'P11'!$C332)&gt;0,VLOOKUP($C332,RLU!$C$2:$G$992,4,FALSE),0)</f>
        <v>Provence</v>
      </c>
      <c r="X332" s="53" t="str">
        <f>IF(COUNTIF(RLU!$C:$C,'P11'!$C332)&gt;0,VLOOKUP($C332,RLU!$C$2:$G$992,5,FALSE),0)</f>
        <v>Bandol</v>
      </c>
      <c r="Y332" s="52" t="str">
        <f>VLOOKUP(H332,LU!C$4:D$24,2,FALSE)</f>
        <v>Vintages</v>
      </c>
    </row>
    <row r="333" spans="1:25" x14ac:dyDescent="0.25">
      <c r="A333" s="14" t="s">
        <v>89</v>
      </c>
      <c r="B333">
        <v>105</v>
      </c>
      <c r="C333" s="31">
        <v>719062</v>
      </c>
      <c r="D333" t="s">
        <v>144</v>
      </c>
      <c r="E333" t="s">
        <v>33</v>
      </c>
      <c r="F333" t="s">
        <v>21</v>
      </c>
      <c r="G333" t="s">
        <v>22</v>
      </c>
      <c r="H333">
        <v>705020</v>
      </c>
      <c r="I333" t="s">
        <v>117</v>
      </c>
      <c r="J333">
        <v>15.95</v>
      </c>
      <c r="K333">
        <v>7695</v>
      </c>
      <c r="L333">
        <v>5576</v>
      </c>
      <c r="M333">
        <v>641.25</v>
      </c>
      <c r="N333">
        <v>464.67</v>
      </c>
      <c r="O333">
        <v>107253.32</v>
      </c>
      <c r="P333">
        <v>77718.58</v>
      </c>
      <c r="Q333" t="s">
        <v>732</v>
      </c>
      <c r="R333">
        <v>0.12</v>
      </c>
      <c r="S333">
        <v>0.08</v>
      </c>
      <c r="T333" t="s">
        <v>79</v>
      </c>
      <c r="U333">
        <v>28</v>
      </c>
      <c r="V333" s="53" t="str">
        <f>IF(COUNTIF(RLU!$C:$C,'P11'!$C333)&gt;0,VLOOKUP($C333,RLU!$C$2:$G$992,3,FALSE),0)</f>
        <v>Perrin</v>
      </c>
      <c r="W333" s="53" t="str">
        <f>IF(COUNTIF(RLU!$C:$C,'P11'!$C333)&gt;0,VLOOKUP($C333,RLU!$C$2:$G$992,4,FALSE),0)</f>
        <v>Rhone</v>
      </c>
      <c r="X333" s="53" t="str">
        <f>IF(COUNTIF(RLU!$C:$C,'P11'!$C333)&gt;0,VLOOKUP($C333,RLU!$C$2:$G$992,5,FALSE),0)</f>
        <v>Rhone</v>
      </c>
      <c r="Y333" s="52" t="str">
        <f>VLOOKUP(H333,LU!C$4:D$24,2,FALSE)</f>
        <v>Vintages</v>
      </c>
    </row>
    <row r="334" spans="1:25" x14ac:dyDescent="0.25">
      <c r="A334" s="14" t="s">
        <v>89</v>
      </c>
      <c r="B334">
        <v>106</v>
      </c>
      <c r="C334" s="31">
        <v>739474</v>
      </c>
      <c r="D334" t="s">
        <v>136</v>
      </c>
      <c r="E334" t="s">
        <v>56</v>
      </c>
      <c r="F334" t="s">
        <v>21</v>
      </c>
      <c r="G334" t="s">
        <v>22</v>
      </c>
      <c r="H334">
        <v>705020</v>
      </c>
      <c r="I334" t="s">
        <v>117</v>
      </c>
      <c r="J334">
        <v>18.95</v>
      </c>
      <c r="K334">
        <v>7688</v>
      </c>
      <c r="L334">
        <v>9467</v>
      </c>
      <c r="M334">
        <v>640.66999999999996</v>
      </c>
      <c r="N334">
        <v>788.92</v>
      </c>
      <c r="O334">
        <v>127566.37</v>
      </c>
      <c r="P334">
        <v>157085.18</v>
      </c>
      <c r="Q334" t="s">
        <v>25</v>
      </c>
      <c r="R334">
        <v>0.12</v>
      </c>
      <c r="S334">
        <v>0.14000000000000001</v>
      </c>
      <c r="T334" t="s">
        <v>427</v>
      </c>
      <c r="U334">
        <v>38</v>
      </c>
      <c r="V334" s="53" t="str">
        <f>IF(COUNTIF(RLU!$C:$C,'P11'!$C334)&gt;0,VLOOKUP($C334,RLU!$C$2:$G$992,3,FALSE),0)</f>
        <v>Vignerons Taval</v>
      </c>
      <c r="W334" s="53" t="str">
        <f>IF(COUNTIF(RLU!$C:$C,'P11'!$C334)&gt;0,VLOOKUP($C334,RLU!$C$2:$G$992,4,FALSE),0)</f>
        <v>Rhone</v>
      </c>
      <c r="X334" s="53" t="str">
        <f>IF(COUNTIF(RLU!$C:$C,'P11'!$C334)&gt;0,VLOOKUP($C334,RLU!$C$2:$G$992,5,FALSE),0)</f>
        <v>Tavel</v>
      </c>
      <c r="Y334" s="52" t="str">
        <f>VLOOKUP(H334,LU!C$4:D$24,2,FALSE)</f>
        <v>Vintages</v>
      </c>
    </row>
    <row r="335" spans="1:25" hidden="1" x14ac:dyDescent="0.25">
      <c r="A335" s="14" t="s">
        <v>89</v>
      </c>
      <c r="B335">
        <v>107</v>
      </c>
      <c r="C335" s="31">
        <v>490961</v>
      </c>
      <c r="D335" t="s">
        <v>868</v>
      </c>
      <c r="E335" t="s">
        <v>64</v>
      </c>
      <c r="F335" t="s">
        <v>21</v>
      </c>
      <c r="G335" t="s">
        <v>22</v>
      </c>
      <c r="H335">
        <v>705030</v>
      </c>
      <c r="I335" t="s">
        <v>523</v>
      </c>
      <c r="J335">
        <v>16.95</v>
      </c>
      <c r="K335">
        <v>7686</v>
      </c>
      <c r="L335">
        <v>10465</v>
      </c>
      <c r="M335">
        <v>640.5</v>
      </c>
      <c r="N335">
        <v>872.08</v>
      </c>
      <c r="O335">
        <v>113929.65</v>
      </c>
      <c r="P335">
        <v>155122.79</v>
      </c>
      <c r="Q335" t="s">
        <v>58</v>
      </c>
      <c r="R335">
        <v>0.12</v>
      </c>
      <c r="S335">
        <v>0.16</v>
      </c>
      <c r="T335" t="s">
        <v>61</v>
      </c>
      <c r="U335">
        <v>46</v>
      </c>
      <c r="V335" s="53">
        <f>IF(COUNTIF(RLU!$C:$C,'P11'!$C335)&gt;0,VLOOKUP($C335,RLU!$C$2:$G$992,3,FALSE),0)</f>
        <v>0</v>
      </c>
      <c r="W335" s="53">
        <f>IF(COUNTIF(RLU!$C:$C,'P11'!$C335)&gt;0,VLOOKUP($C335,RLU!$C$2:$G$992,4,FALSE),0)</f>
        <v>0</v>
      </c>
      <c r="X335" s="53">
        <f>IF(COUNTIF(RLU!$C:$C,'P11'!$C335)&gt;0,VLOOKUP($C335,RLU!$C$2:$G$992,5,FALSE),0)</f>
        <v>0</v>
      </c>
      <c r="Y335" s="52" t="str">
        <f>VLOOKUP(H335,LU!C$4:D$24,2,FALSE)</f>
        <v>Vintages</v>
      </c>
    </row>
    <row r="336" spans="1:25" hidden="1" x14ac:dyDescent="0.25">
      <c r="A336" s="14" t="s">
        <v>89</v>
      </c>
      <c r="B336">
        <v>108</v>
      </c>
      <c r="C336" s="31">
        <v>451146</v>
      </c>
      <c r="D336" t="s">
        <v>575</v>
      </c>
      <c r="E336" t="s">
        <v>103</v>
      </c>
      <c r="F336" t="s">
        <v>21</v>
      </c>
      <c r="G336" t="s">
        <v>22</v>
      </c>
      <c r="H336">
        <v>705040</v>
      </c>
      <c r="I336" t="s">
        <v>536</v>
      </c>
      <c r="J336">
        <v>14.95</v>
      </c>
      <c r="K336">
        <v>7367</v>
      </c>
      <c r="L336">
        <v>10066</v>
      </c>
      <c r="M336">
        <v>613.91999999999996</v>
      </c>
      <c r="N336">
        <v>838.83</v>
      </c>
      <c r="O336">
        <v>96162.17</v>
      </c>
      <c r="P336">
        <v>131392.48000000001</v>
      </c>
      <c r="Q336" t="s">
        <v>58</v>
      </c>
      <c r="R336">
        <v>0.11</v>
      </c>
      <c r="S336">
        <v>0.15</v>
      </c>
      <c r="T336" t="s">
        <v>58</v>
      </c>
      <c r="U336">
        <v>59</v>
      </c>
      <c r="V336" s="53">
        <f>IF(COUNTIF(RLU!$C:$C,'P11'!$C336)&gt;0,VLOOKUP($C336,RLU!$C$2:$G$992,3,FALSE),0)</f>
        <v>0</v>
      </c>
      <c r="W336" s="53">
        <f>IF(COUNTIF(RLU!$C:$C,'P11'!$C336)&gt;0,VLOOKUP($C336,RLU!$C$2:$G$992,4,FALSE),0)</f>
        <v>0</v>
      </c>
      <c r="X336" s="53">
        <f>IF(COUNTIF(RLU!$C:$C,'P11'!$C336)&gt;0,VLOOKUP($C336,RLU!$C$2:$G$992,5,FALSE),0)</f>
        <v>0</v>
      </c>
      <c r="Y336" s="52" t="str">
        <f>VLOOKUP(H336,LU!C$4:D$24,2,FALSE)</f>
        <v>Vintages</v>
      </c>
    </row>
    <row r="337" spans="1:25" hidden="1" x14ac:dyDescent="0.25">
      <c r="A337" s="14" t="s">
        <v>89</v>
      </c>
      <c r="B337">
        <v>109</v>
      </c>
      <c r="C337" s="31">
        <v>490938</v>
      </c>
      <c r="D337" t="s">
        <v>566</v>
      </c>
      <c r="E337" t="s">
        <v>73</v>
      </c>
      <c r="F337" t="s">
        <v>21</v>
      </c>
      <c r="G337" t="s">
        <v>22</v>
      </c>
      <c r="H337">
        <v>705040</v>
      </c>
      <c r="I337" t="s">
        <v>536</v>
      </c>
      <c r="J337">
        <v>14.95</v>
      </c>
      <c r="K337">
        <v>7085</v>
      </c>
      <c r="L337">
        <v>12</v>
      </c>
      <c r="M337">
        <v>590.41999999999996</v>
      </c>
      <c r="N337">
        <v>1</v>
      </c>
      <c r="O337">
        <v>92481.19</v>
      </c>
      <c r="P337">
        <v>156.63999999999999</v>
      </c>
      <c r="Q337" t="s">
        <v>869</v>
      </c>
      <c r="R337">
        <v>0.11</v>
      </c>
      <c r="S337">
        <v>0</v>
      </c>
      <c r="T337" t="s">
        <v>29</v>
      </c>
      <c r="U337">
        <v>48</v>
      </c>
      <c r="V337" s="53">
        <f>IF(COUNTIF(RLU!$C:$C,'P11'!$C337)&gt;0,VLOOKUP($C337,RLU!$C$2:$G$992,3,FALSE),0)</f>
        <v>0</v>
      </c>
      <c r="W337" s="53">
        <f>IF(COUNTIF(RLU!$C:$C,'P11'!$C337)&gt;0,VLOOKUP($C337,RLU!$C$2:$G$992,4,FALSE),0)</f>
        <v>0</v>
      </c>
      <c r="X337" s="53">
        <f>IF(COUNTIF(RLU!$C:$C,'P11'!$C337)&gt;0,VLOOKUP($C337,RLU!$C$2:$G$992,5,FALSE),0)</f>
        <v>0</v>
      </c>
      <c r="Y337" s="52" t="str">
        <f>VLOOKUP(H337,LU!C$4:D$24,2,FALSE)</f>
        <v>Vintages</v>
      </c>
    </row>
    <row r="338" spans="1:25" x14ac:dyDescent="0.25">
      <c r="A338" s="14" t="s">
        <v>89</v>
      </c>
      <c r="B338">
        <v>110</v>
      </c>
      <c r="C338" s="31">
        <v>155515</v>
      </c>
      <c r="D338" t="s">
        <v>140</v>
      </c>
      <c r="E338" t="s">
        <v>141</v>
      </c>
      <c r="F338" t="s">
        <v>21</v>
      </c>
      <c r="G338" t="s">
        <v>22</v>
      </c>
      <c r="H338">
        <v>705020</v>
      </c>
      <c r="I338" t="s">
        <v>117</v>
      </c>
      <c r="J338">
        <v>14.95</v>
      </c>
      <c r="K338">
        <v>6826</v>
      </c>
      <c r="M338">
        <v>568.83000000000004</v>
      </c>
      <c r="N338"/>
      <c r="O338">
        <v>89100.44</v>
      </c>
      <c r="Q338" t="s">
        <v>29</v>
      </c>
      <c r="R338">
        <v>0.11</v>
      </c>
      <c r="T338" t="s">
        <v>29</v>
      </c>
      <c r="U338">
        <v>43</v>
      </c>
      <c r="V338" s="53" t="str">
        <f>IF(COUNTIF(RLU!$C:$C,'P11'!$C338)&gt;0,VLOOKUP($C338,RLU!$C$2:$G$992,3,FALSE),0)</f>
        <v>Advini</v>
      </c>
      <c r="W338" s="53" t="str">
        <f>IF(COUNTIF(RLU!$C:$C,'P11'!$C338)&gt;0,VLOOKUP($C338,RLU!$C$2:$G$992,4,FALSE),0)</f>
        <v>France</v>
      </c>
      <c r="X338" s="53" t="str">
        <f>IF(COUNTIF(RLU!$C:$C,'P11'!$C338)&gt;0,VLOOKUP($C338,RLU!$C$2:$G$992,5,FALSE),0)</f>
        <v>France</v>
      </c>
      <c r="Y338" s="52" t="str">
        <f>VLOOKUP(H338,LU!C$4:D$24,2,FALSE)</f>
        <v>Vintages</v>
      </c>
    </row>
    <row r="339" spans="1:25" hidden="1" x14ac:dyDescent="0.25">
      <c r="A339" s="14" t="s">
        <v>89</v>
      </c>
      <c r="B339">
        <v>111</v>
      </c>
      <c r="C339" s="31">
        <v>172643</v>
      </c>
      <c r="D339" t="s">
        <v>543</v>
      </c>
      <c r="E339" t="s">
        <v>544</v>
      </c>
      <c r="F339" t="s">
        <v>21</v>
      </c>
      <c r="G339" t="s">
        <v>22</v>
      </c>
      <c r="H339">
        <v>523781</v>
      </c>
      <c r="I339" t="s">
        <v>415</v>
      </c>
      <c r="J339">
        <v>17.95</v>
      </c>
      <c r="K339">
        <v>6739</v>
      </c>
      <c r="L339">
        <v>12258</v>
      </c>
      <c r="M339">
        <v>561.58000000000004</v>
      </c>
      <c r="N339">
        <v>1021.5</v>
      </c>
      <c r="O339">
        <v>105855.97</v>
      </c>
      <c r="P339">
        <v>192548.23</v>
      </c>
      <c r="Q339" t="s">
        <v>870</v>
      </c>
      <c r="R339">
        <v>0.1</v>
      </c>
      <c r="S339">
        <v>0.19</v>
      </c>
      <c r="T339" t="s">
        <v>871</v>
      </c>
      <c r="U339">
        <v>50</v>
      </c>
      <c r="V339" s="53">
        <f>IF(COUNTIF(RLU!$C:$C,'P11'!$C339)&gt;0,VLOOKUP($C339,RLU!$C$2:$G$992,3,FALSE),0)</f>
        <v>0</v>
      </c>
      <c r="W339" s="53">
        <f>IF(COUNTIF(RLU!$C:$C,'P11'!$C339)&gt;0,VLOOKUP($C339,RLU!$C$2:$G$992,4,FALSE),0)</f>
        <v>0</v>
      </c>
      <c r="X339" s="53">
        <f>IF(COUNTIF(RLU!$C:$C,'P11'!$C339)&gt;0,VLOOKUP($C339,RLU!$C$2:$G$992,5,FALSE),0)</f>
        <v>0</v>
      </c>
      <c r="Y339" s="52" t="str">
        <f>VLOOKUP(H339,LU!C$4:D$24,2,FALSE)</f>
        <v>Wines</v>
      </c>
    </row>
    <row r="340" spans="1:25" x14ac:dyDescent="0.25">
      <c r="A340" s="14" t="s">
        <v>89</v>
      </c>
      <c r="B340">
        <v>112</v>
      </c>
      <c r="C340" s="31">
        <v>667436</v>
      </c>
      <c r="D340" t="s">
        <v>133</v>
      </c>
      <c r="E340" t="s">
        <v>49</v>
      </c>
      <c r="F340" t="s">
        <v>21</v>
      </c>
      <c r="G340" t="s">
        <v>22</v>
      </c>
      <c r="H340">
        <v>705020</v>
      </c>
      <c r="I340" t="s">
        <v>117</v>
      </c>
      <c r="J340">
        <v>15.95</v>
      </c>
      <c r="K340">
        <v>6734</v>
      </c>
      <c r="M340">
        <v>561.16999999999996</v>
      </c>
      <c r="N340"/>
      <c r="O340">
        <v>93858.85</v>
      </c>
      <c r="Q340" t="s">
        <v>29</v>
      </c>
      <c r="R340">
        <v>0.1</v>
      </c>
      <c r="T340" t="s">
        <v>29</v>
      </c>
      <c r="U340">
        <v>58</v>
      </c>
      <c r="V340" s="53" t="str">
        <f>IF(COUNTIF(RLU!$C:$C,'P11'!$C340)&gt;0,VLOOKUP($C340,RLU!$C$2:$G$992,3,FALSE),0)</f>
        <v>Advini</v>
      </c>
      <c r="W340" s="53" t="str">
        <f>IF(COUNTIF(RLU!$C:$C,'P11'!$C340)&gt;0,VLOOKUP($C340,RLU!$C$2:$G$992,4,FALSE),0)</f>
        <v>Provence</v>
      </c>
      <c r="X340" s="53" t="str">
        <f>IF(COUNTIF(RLU!$C:$C,'P11'!$C340)&gt;0,VLOOKUP($C340,RLU!$C$2:$G$992,5,FALSE),0)</f>
        <v>Provence</v>
      </c>
      <c r="Y340" s="52" t="str">
        <f>VLOOKUP(H340,LU!C$4:D$24,2,FALSE)</f>
        <v>Vintages</v>
      </c>
    </row>
    <row r="341" spans="1:25" x14ac:dyDescent="0.25">
      <c r="A341" s="14" t="s">
        <v>89</v>
      </c>
      <c r="B341">
        <v>113</v>
      </c>
      <c r="C341" s="31">
        <v>562801</v>
      </c>
      <c r="D341" t="s">
        <v>156</v>
      </c>
      <c r="E341" t="s">
        <v>60</v>
      </c>
      <c r="F341" t="s">
        <v>21</v>
      </c>
      <c r="G341" t="s">
        <v>22</v>
      </c>
      <c r="H341">
        <v>705020</v>
      </c>
      <c r="I341" t="s">
        <v>117</v>
      </c>
      <c r="J341">
        <v>19.75</v>
      </c>
      <c r="K341">
        <v>6621</v>
      </c>
      <c r="L341">
        <v>11</v>
      </c>
      <c r="M341">
        <v>551.75</v>
      </c>
      <c r="N341">
        <v>0.92</v>
      </c>
      <c r="O341">
        <v>114549.16</v>
      </c>
      <c r="P341">
        <v>190.31</v>
      </c>
      <c r="Q341" t="s">
        <v>872</v>
      </c>
      <c r="R341">
        <v>0.1</v>
      </c>
      <c r="S341">
        <v>0</v>
      </c>
      <c r="T341" t="s">
        <v>29</v>
      </c>
      <c r="U341">
        <v>55</v>
      </c>
      <c r="V341" s="53" t="str">
        <f>IF(COUNTIF(RLU!$C:$C,'P11'!$C341)&gt;0,VLOOKUP($C341,RLU!$C$2:$G$992,3,FALSE),0)</f>
        <v>L'Aumerade</v>
      </c>
      <c r="W341" s="53" t="str">
        <f>IF(COUNTIF(RLU!$C:$C,'P11'!$C341)&gt;0,VLOOKUP($C341,RLU!$C$2:$G$992,4,FALSE),0)</f>
        <v>Provence</v>
      </c>
      <c r="X341" s="53" t="str">
        <f>IF(COUNTIF(RLU!$C:$C,'P11'!$C341)&gt;0,VLOOKUP($C341,RLU!$C$2:$G$992,5,FALSE),0)</f>
        <v>Provence</v>
      </c>
      <c r="Y341" s="52" t="str">
        <f>VLOOKUP(H341,LU!C$4:D$24,2,FALSE)</f>
        <v>Vintages</v>
      </c>
    </row>
    <row r="342" spans="1:25" x14ac:dyDescent="0.25">
      <c r="A342" s="14" t="s">
        <v>89</v>
      </c>
      <c r="B342">
        <v>114</v>
      </c>
      <c r="C342" s="31">
        <v>562785</v>
      </c>
      <c r="D342" t="s">
        <v>162</v>
      </c>
      <c r="E342" t="s">
        <v>60</v>
      </c>
      <c r="F342" t="s">
        <v>21</v>
      </c>
      <c r="G342" t="s">
        <v>22</v>
      </c>
      <c r="H342">
        <v>705020</v>
      </c>
      <c r="I342" t="s">
        <v>117</v>
      </c>
      <c r="J342">
        <v>19.95</v>
      </c>
      <c r="K342">
        <v>6531</v>
      </c>
      <c r="L342">
        <v>748</v>
      </c>
      <c r="M342">
        <v>544.25</v>
      </c>
      <c r="N342">
        <v>62.33</v>
      </c>
      <c r="O342">
        <v>114148.01</v>
      </c>
      <c r="P342">
        <v>13073.45</v>
      </c>
      <c r="Q342" t="s">
        <v>873</v>
      </c>
      <c r="R342">
        <v>0.1</v>
      </c>
      <c r="S342">
        <v>0.01</v>
      </c>
      <c r="T342" t="s">
        <v>728</v>
      </c>
      <c r="U342">
        <v>49</v>
      </c>
      <c r="V342" s="53" t="str">
        <f>IF(COUNTIF(RLU!$C:$C,'P11'!$C342)&gt;0,VLOOKUP($C342,RLU!$C$2:$G$992,3,FALSE),0)</f>
        <v>Fabre-L'Aumer</v>
      </c>
      <c r="W342" s="53">
        <f>IF(COUNTIF(RLU!$C:$C,'P11'!$C342)&gt;0,VLOOKUP($C342,RLU!$C$2:$G$992,4,FALSE),0)</f>
        <v>0</v>
      </c>
      <c r="X342" s="53">
        <f>IF(COUNTIF(RLU!$C:$C,'P11'!$C342)&gt;0,VLOOKUP($C342,RLU!$C$2:$G$992,5,FALSE),0)</f>
        <v>0</v>
      </c>
      <c r="Y342" s="52" t="str">
        <f>VLOOKUP(H342,LU!C$4:D$24,2,FALSE)</f>
        <v>Vintages</v>
      </c>
    </row>
    <row r="343" spans="1:25" hidden="1" x14ac:dyDescent="0.25">
      <c r="A343" s="14" t="s">
        <v>89</v>
      </c>
      <c r="B343">
        <v>115</v>
      </c>
      <c r="C343" s="31">
        <v>377267</v>
      </c>
      <c r="D343" t="s">
        <v>847</v>
      </c>
      <c r="E343" t="s">
        <v>42</v>
      </c>
      <c r="F343" t="s">
        <v>21</v>
      </c>
      <c r="G343" t="s">
        <v>22</v>
      </c>
      <c r="H343">
        <v>705040</v>
      </c>
      <c r="I343" t="s">
        <v>536</v>
      </c>
      <c r="J343">
        <v>15.95</v>
      </c>
      <c r="K343">
        <v>6404</v>
      </c>
      <c r="L343">
        <v>5857</v>
      </c>
      <c r="M343">
        <v>533.66999999999996</v>
      </c>
      <c r="N343">
        <v>488.08</v>
      </c>
      <c r="O343">
        <v>89259.29</v>
      </c>
      <c r="P343">
        <v>81635.179999999993</v>
      </c>
      <c r="Q343" t="s">
        <v>409</v>
      </c>
      <c r="R343">
        <v>0.1</v>
      </c>
      <c r="S343">
        <v>0.09</v>
      </c>
      <c r="T343" t="s">
        <v>410</v>
      </c>
      <c r="U343">
        <v>28</v>
      </c>
      <c r="V343" s="53">
        <f>IF(COUNTIF(RLU!$C:$C,'P11'!$C343)&gt;0,VLOOKUP($C343,RLU!$C$2:$G$992,3,FALSE),0)</f>
        <v>0</v>
      </c>
      <c r="W343" s="53">
        <f>IF(COUNTIF(RLU!$C:$C,'P11'!$C343)&gt;0,VLOOKUP($C343,RLU!$C$2:$G$992,4,FALSE),0)</f>
        <v>0</v>
      </c>
      <c r="X343" s="53">
        <f>IF(COUNTIF(RLU!$C:$C,'P11'!$C343)&gt;0,VLOOKUP($C343,RLU!$C$2:$G$992,5,FALSE),0)</f>
        <v>0</v>
      </c>
      <c r="Y343" s="52" t="str">
        <f>VLOOKUP(H343,LU!C$4:D$24,2,FALSE)</f>
        <v>Vintages</v>
      </c>
    </row>
    <row r="344" spans="1:25" hidden="1" x14ac:dyDescent="0.25">
      <c r="A344" s="14" t="s">
        <v>89</v>
      </c>
      <c r="B344">
        <v>116</v>
      </c>
      <c r="C344" s="31">
        <v>30445</v>
      </c>
      <c r="D344" t="s">
        <v>567</v>
      </c>
      <c r="E344" t="s">
        <v>73</v>
      </c>
      <c r="F344" t="s">
        <v>21</v>
      </c>
      <c r="G344" t="s">
        <v>22</v>
      </c>
      <c r="H344">
        <v>705030</v>
      </c>
      <c r="I344" t="s">
        <v>523</v>
      </c>
      <c r="J344">
        <v>13.95</v>
      </c>
      <c r="K344">
        <v>6360</v>
      </c>
      <c r="L344">
        <v>10265</v>
      </c>
      <c r="M344">
        <v>530</v>
      </c>
      <c r="N344">
        <v>855.42</v>
      </c>
      <c r="O344">
        <v>77389.38</v>
      </c>
      <c r="P344">
        <v>124905.97</v>
      </c>
      <c r="Q344" t="s">
        <v>78</v>
      </c>
      <c r="R344">
        <v>0.1</v>
      </c>
      <c r="S344">
        <v>0.16</v>
      </c>
      <c r="T344" t="s">
        <v>78</v>
      </c>
      <c r="U344">
        <v>52</v>
      </c>
      <c r="V344" s="53">
        <f>IF(COUNTIF(RLU!$C:$C,'P11'!$C344)&gt;0,VLOOKUP($C344,RLU!$C$2:$G$992,3,FALSE),0)</f>
        <v>0</v>
      </c>
      <c r="W344" s="53">
        <f>IF(COUNTIF(RLU!$C:$C,'P11'!$C344)&gt;0,VLOOKUP($C344,RLU!$C$2:$G$992,4,FALSE),0)</f>
        <v>0</v>
      </c>
      <c r="X344" s="53">
        <f>IF(COUNTIF(RLU!$C:$C,'P11'!$C344)&gt;0,VLOOKUP($C344,RLU!$C$2:$G$992,5,FALSE),0)</f>
        <v>0</v>
      </c>
      <c r="Y344" s="52" t="str">
        <f>VLOOKUP(H344,LU!C$4:D$24,2,FALSE)</f>
        <v>Vintages</v>
      </c>
    </row>
    <row r="345" spans="1:25" hidden="1" x14ac:dyDescent="0.25">
      <c r="A345" s="14" t="s">
        <v>89</v>
      </c>
      <c r="B345">
        <v>117</v>
      </c>
      <c r="C345" s="31">
        <v>168278</v>
      </c>
      <c r="D345" t="s">
        <v>578</v>
      </c>
      <c r="E345" t="s">
        <v>579</v>
      </c>
      <c r="F345" t="s">
        <v>21</v>
      </c>
      <c r="G345" t="s">
        <v>22</v>
      </c>
      <c r="H345">
        <v>705030</v>
      </c>
      <c r="I345" t="s">
        <v>523</v>
      </c>
      <c r="J345">
        <v>14.95</v>
      </c>
      <c r="K345">
        <v>6172</v>
      </c>
      <c r="L345">
        <v>10880</v>
      </c>
      <c r="M345">
        <v>514.33000000000004</v>
      </c>
      <c r="N345">
        <v>906.67</v>
      </c>
      <c r="O345">
        <v>80563.72</v>
      </c>
      <c r="P345">
        <v>142017.70000000001</v>
      </c>
      <c r="Q345" t="s">
        <v>81</v>
      </c>
      <c r="R345">
        <v>0.1</v>
      </c>
      <c r="S345">
        <v>0.17</v>
      </c>
      <c r="T345" t="s">
        <v>549</v>
      </c>
      <c r="U345">
        <v>45</v>
      </c>
      <c r="V345" s="53">
        <f>IF(COUNTIF(RLU!$C:$C,'P11'!$C345)&gt;0,VLOOKUP($C345,RLU!$C$2:$G$992,3,FALSE),0)</f>
        <v>0</v>
      </c>
      <c r="W345" s="53">
        <f>IF(COUNTIF(RLU!$C:$C,'P11'!$C345)&gt;0,VLOOKUP($C345,RLU!$C$2:$G$992,4,FALSE),0)</f>
        <v>0</v>
      </c>
      <c r="X345" s="53">
        <f>IF(COUNTIF(RLU!$C:$C,'P11'!$C345)&gt;0,VLOOKUP($C345,RLU!$C$2:$G$992,5,FALSE),0)</f>
        <v>0</v>
      </c>
      <c r="Y345" s="52" t="str">
        <f>VLOOKUP(H345,LU!C$4:D$24,2,FALSE)</f>
        <v>Vintages</v>
      </c>
    </row>
    <row r="346" spans="1:25" hidden="1" x14ac:dyDescent="0.25">
      <c r="A346" s="14" t="s">
        <v>89</v>
      </c>
      <c r="B346">
        <v>117</v>
      </c>
      <c r="C346" s="31">
        <v>451385</v>
      </c>
      <c r="D346" t="s">
        <v>769</v>
      </c>
      <c r="E346" t="s">
        <v>568</v>
      </c>
      <c r="F346" t="s">
        <v>21</v>
      </c>
      <c r="G346" t="s">
        <v>22</v>
      </c>
      <c r="H346">
        <v>705030</v>
      </c>
      <c r="I346" t="s">
        <v>523</v>
      </c>
      <c r="J346">
        <v>13.95</v>
      </c>
      <c r="K346">
        <v>6172</v>
      </c>
      <c r="L346">
        <v>10760</v>
      </c>
      <c r="M346">
        <v>514.33000000000004</v>
      </c>
      <c r="N346">
        <v>896.67</v>
      </c>
      <c r="O346">
        <v>75101.77</v>
      </c>
      <c r="P346">
        <v>130929.2</v>
      </c>
      <c r="Q346" t="s">
        <v>81</v>
      </c>
      <c r="R346">
        <v>0.1</v>
      </c>
      <c r="S346">
        <v>0.16</v>
      </c>
      <c r="T346" t="s">
        <v>78</v>
      </c>
      <c r="U346">
        <v>35</v>
      </c>
      <c r="V346" s="53">
        <f>IF(COUNTIF(RLU!$C:$C,'P11'!$C346)&gt;0,VLOOKUP($C346,RLU!$C$2:$G$992,3,FALSE),0)</f>
        <v>0</v>
      </c>
      <c r="W346" s="53">
        <f>IF(COUNTIF(RLU!$C:$C,'P11'!$C346)&gt;0,VLOOKUP($C346,RLU!$C$2:$G$992,4,FALSE),0)</f>
        <v>0</v>
      </c>
      <c r="X346" s="53">
        <f>IF(COUNTIF(RLU!$C:$C,'P11'!$C346)&gt;0,VLOOKUP($C346,RLU!$C$2:$G$992,5,FALSE),0)</f>
        <v>0</v>
      </c>
      <c r="Y346" s="52" t="str">
        <f>VLOOKUP(H346,LU!C$4:D$24,2,FALSE)</f>
        <v>Vintages</v>
      </c>
    </row>
    <row r="347" spans="1:25" x14ac:dyDescent="0.25">
      <c r="A347" s="14" t="s">
        <v>89</v>
      </c>
      <c r="B347">
        <v>118</v>
      </c>
      <c r="C347" s="31">
        <v>667345</v>
      </c>
      <c r="D347" t="s">
        <v>126</v>
      </c>
      <c r="E347" t="s">
        <v>23</v>
      </c>
      <c r="F347" t="s">
        <v>21</v>
      </c>
      <c r="G347" t="s">
        <v>22</v>
      </c>
      <c r="H347">
        <v>705020</v>
      </c>
      <c r="I347" t="s">
        <v>117</v>
      </c>
      <c r="J347">
        <v>19.95</v>
      </c>
      <c r="K347">
        <v>6095</v>
      </c>
      <c r="M347">
        <v>507.92</v>
      </c>
      <c r="N347"/>
      <c r="O347">
        <v>106527.65</v>
      </c>
      <c r="Q347" t="s">
        <v>29</v>
      </c>
      <c r="R347">
        <v>0.09</v>
      </c>
      <c r="T347" t="s">
        <v>29</v>
      </c>
      <c r="U347">
        <v>36</v>
      </c>
      <c r="V347" s="53" t="str">
        <f>IF(COUNTIF(RLU!$C:$C,'P11'!$C347)&gt;0,VLOOKUP($C347,RLU!$C$2:$G$992,3,FALSE),0)</f>
        <v>Roseline Diffusion</v>
      </c>
      <c r="W347" s="53" t="str">
        <f>IF(COUNTIF(RLU!$C:$C,'P11'!$C347)&gt;0,VLOOKUP($C347,RLU!$C$2:$G$992,4,FALSE),0)</f>
        <v>Provence</v>
      </c>
      <c r="X347" s="53" t="str">
        <f>IF(COUNTIF(RLU!$C:$C,'P11'!$C347)&gt;0,VLOOKUP($C347,RLU!$C$2:$G$992,5,FALSE),0)</f>
        <v>Provence</v>
      </c>
      <c r="Y347" s="52" t="str">
        <f>VLOOKUP(H347,LU!C$4:D$24,2,FALSE)</f>
        <v>Vintages</v>
      </c>
    </row>
    <row r="348" spans="1:25" x14ac:dyDescent="0.25">
      <c r="A348" s="14" t="s">
        <v>89</v>
      </c>
      <c r="B348">
        <v>119</v>
      </c>
      <c r="C348" s="31">
        <v>450809</v>
      </c>
      <c r="D348" t="s">
        <v>151</v>
      </c>
      <c r="E348" t="s">
        <v>64</v>
      </c>
      <c r="F348" t="s">
        <v>21</v>
      </c>
      <c r="G348" t="s">
        <v>22</v>
      </c>
      <c r="H348">
        <v>705020</v>
      </c>
      <c r="I348" t="s">
        <v>117</v>
      </c>
      <c r="J348">
        <v>15.95</v>
      </c>
      <c r="K348">
        <v>6087</v>
      </c>
      <c r="L348">
        <v>5725</v>
      </c>
      <c r="M348">
        <v>507.25</v>
      </c>
      <c r="N348">
        <v>477.08</v>
      </c>
      <c r="O348">
        <v>84840.93</v>
      </c>
      <c r="P348">
        <v>79795.350000000006</v>
      </c>
      <c r="Q348" t="s">
        <v>43</v>
      </c>
      <c r="R348">
        <v>0.09</v>
      </c>
      <c r="S348">
        <v>0.09</v>
      </c>
      <c r="T348" t="s">
        <v>37</v>
      </c>
      <c r="U348">
        <v>33</v>
      </c>
      <c r="V348" s="53" t="str">
        <f>IF(COUNTIF(RLU!$C:$C,'P11'!$C348)&gt;0,VLOOKUP($C348,RLU!$C$2:$G$992,3,FALSE),0)</f>
        <v>Jim Cazes</v>
      </c>
      <c r="W348" s="53" t="str">
        <f>IF(COUNTIF(RLU!$C:$C,'P11'!$C348)&gt;0,VLOOKUP($C348,RLU!$C$2:$G$992,4,FALSE),0)</f>
        <v>Midi</v>
      </c>
      <c r="X348" s="53" t="str">
        <f>IF(COUNTIF(RLU!$C:$C,'P11'!$C348)&gt;0,VLOOKUP($C348,RLU!$C$2:$G$992,5,FALSE),0)</f>
        <v>Midi</v>
      </c>
      <c r="Y348" s="52" t="str">
        <f>VLOOKUP(H348,LU!C$4:D$24,2,FALSE)</f>
        <v>Vintages</v>
      </c>
    </row>
    <row r="349" spans="1:25" hidden="1" x14ac:dyDescent="0.25">
      <c r="A349" s="14" t="s">
        <v>89</v>
      </c>
      <c r="B349">
        <v>120</v>
      </c>
      <c r="C349" s="31">
        <v>558510</v>
      </c>
      <c r="D349" t="s">
        <v>571</v>
      </c>
      <c r="E349" t="s">
        <v>55</v>
      </c>
      <c r="F349" t="s">
        <v>21</v>
      </c>
      <c r="G349" t="s">
        <v>22</v>
      </c>
      <c r="H349">
        <v>706020</v>
      </c>
      <c r="I349" t="s">
        <v>497</v>
      </c>
      <c r="J349">
        <v>18.95</v>
      </c>
      <c r="K349">
        <v>5994</v>
      </c>
      <c r="L349">
        <v>5811</v>
      </c>
      <c r="M349">
        <v>499.5</v>
      </c>
      <c r="N349">
        <v>484.25</v>
      </c>
      <c r="O349">
        <v>99457.96</v>
      </c>
      <c r="P349">
        <v>96421.46</v>
      </c>
      <c r="Q349" t="s">
        <v>479</v>
      </c>
      <c r="R349">
        <v>0.09</v>
      </c>
      <c r="S349">
        <v>0.09</v>
      </c>
      <c r="T349" t="s">
        <v>37</v>
      </c>
      <c r="U349">
        <v>25</v>
      </c>
      <c r="V349" s="53">
        <f>IF(COUNTIF(RLU!$C:$C,'P11'!$C349)&gt;0,VLOOKUP($C349,RLU!$C$2:$G$992,3,FALSE),0)</f>
        <v>0</v>
      </c>
      <c r="W349" s="53">
        <f>IF(COUNTIF(RLU!$C:$C,'P11'!$C349)&gt;0,VLOOKUP($C349,RLU!$C$2:$G$992,4,FALSE),0)</f>
        <v>0</v>
      </c>
      <c r="X349" s="53">
        <f>IF(COUNTIF(RLU!$C:$C,'P11'!$C349)&gt;0,VLOOKUP($C349,RLU!$C$2:$G$992,5,FALSE),0)</f>
        <v>0</v>
      </c>
      <c r="Y349" s="52" t="str">
        <f>VLOOKUP(H349,LU!C$4:D$24,2,FALSE)</f>
        <v>Vintages</v>
      </c>
    </row>
    <row r="350" spans="1:25" x14ac:dyDescent="0.25">
      <c r="A350" s="14" t="s">
        <v>89</v>
      </c>
      <c r="B350">
        <v>121</v>
      </c>
      <c r="C350" s="31">
        <v>575316</v>
      </c>
      <c r="D350" t="s">
        <v>737</v>
      </c>
      <c r="E350" t="s">
        <v>20</v>
      </c>
      <c r="F350" t="s">
        <v>21</v>
      </c>
      <c r="G350" t="s">
        <v>22</v>
      </c>
      <c r="H350">
        <v>705020</v>
      </c>
      <c r="I350" t="s">
        <v>117</v>
      </c>
      <c r="J350">
        <v>26.95</v>
      </c>
      <c r="K350">
        <v>5907</v>
      </c>
      <c r="L350">
        <v>1662</v>
      </c>
      <c r="M350">
        <v>492.25</v>
      </c>
      <c r="N350">
        <v>138.5</v>
      </c>
      <c r="O350">
        <v>139833.85</v>
      </c>
      <c r="P350">
        <v>39343.81</v>
      </c>
      <c r="Q350" t="s">
        <v>874</v>
      </c>
      <c r="R350">
        <v>0.09</v>
      </c>
      <c r="S350">
        <v>0.03</v>
      </c>
      <c r="T350" t="s">
        <v>555</v>
      </c>
      <c r="U350">
        <v>36</v>
      </c>
      <c r="V350" s="53" t="str">
        <f>IF(COUNTIF(RLU!$C:$C,'P11'!$C350)&gt;0,VLOOKUP($C350,RLU!$C$2:$G$992,3,FALSE),0)</f>
        <v>Minuty</v>
      </c>
      <c r="W350" s="53" t="str">
        <f>IF(COUNTIF(RLU!$C:$C,'P11'!$C350)&gt;0,VLOOKUP($C350,RLU!$C$2:$G$992,4,FALSE),0)</f>
        <v>Provence</v>
      </c>
      <c r="X350" s="53" t="str">
        <f>IF(COUNTIF(RLU!$C:$C,'P11'!$C350)&gt;0,VLOOKUP($C350,RLU!$C$2:$G$992,5,FALSE),0)</f>
        <v>Cotes De Provence</v>
      </c>
      <c r="Y350" s="52" t="str">
        <f>VLOOKUP(H350,LU!C$4:D$24,2,FALSE)</f>
        <v>Vintages</v>
      </c>
    </row>
    <row r="351" spans="1:25" hidden="1" x14ac:dyDescent="0.25">
      <c r="A351" s="14" t="s">
        <v>89</v>
      </c>
      <c r="B351">
        <v>122</v>
      </c>
      <c r="C351" s="31">
        <v>71712</v>
      </c>
      <c r="D351" t="s">
        <v>569</v>
      </c>
      <c r="E351" t="s">
        <v>570</v>
      </c>
      <c r="F351" t="s">
        <v>21</v>
      </c>
      <c r="G351" t="s">
        <v>22</v>
      </c>
      <c r="H351">
        <v>523781</v>
      </c>
      <c r="I351" t="s">
        <v>415</v>
      </c>
      <c r="J351">
        <v>18.95</v>
      </c>
      <c r="K351">
        <v>5868</v>
      </c>
      <c r="L351">
        <v>6625</v>
      </c>
      <c r="M351">
        <v>489</v>
      </c>
      <c r="N351">
        <v>552.08000000000004</v>
      </c>
      <c r="O351">
        <v>97367.26</v>
      </c>
      <c r="P351">
        <v>109928.1</v>
      </c>
      <c r="Q351" t="s">
        <v>501</v>
      </c>
      <c r="R351">
        <v>0.09</v>
      </c>
      <c r="S351">
        <v>0.1</v>
      </c>
      <c r="T351" t="s">
        <v>32</v>
      </c>
      <c r="U351">
        <v>56</v>
      </c>
      <c r="V351" s="53">
        <f>IF(COUNTIF(RLU!$C:$C,'P11'!$C351)&gt;0,VLOOKUP($C351,RLU!$C$2:$G$992,3,FALSE),0)</f>
        <v>0</v>
      </c>
      <c r="W351" s="53">
        <f>IF(COUNTIF(RLU!$C:$C,'P11'!$C351)&gt;0,VLOOKUP($C351,RLU!$C$2:$G$992,4,FALSE),0)</f>
        <v>0</v>
      </c>
      <c r="X351" s="53">
        <f>IF(COUNTIF(RLU!$C:$C,'P11'!$C351)&gt;0,VLOOKUP($C351,RLU!$C$2:$G$992,5,FALSE),0)</f>
        <v>0</v>
      </c>
      <c r="Y351" s="52" t="str">
        <f>VLOOKUP(H351,LU!C$4:D$24,2,FALSE)</f>
        <v>Wines</v>
      </c>
    </row>
    <row r="352" spans="1:25" hidden="1" x14ac:dyDescent="0.25">
      <c r="A352" s="14" t="s">
        <v>89</v>
      </c>
      <c r="B352">
        <v>123</v>
      </c>
      <c r="C352" s="31">
        <v>556266</v>
      </c>
      <c r="D352" t="s">
        <v>581</v>
      </c>
      <c r="E352" t="s">
        <v>46</v>
      </c>
      <c r="F352" t="s">
        <v>21</v>
      </c>
      <c r="G352" t="s">
        <v>22</v>
      </c>
      <c r="H352">
        <v>705040</v>
      </c>
      <c r="I352" t="s">
        <v>536</v>
      </c>
      <c r="J352">
        <v>16.95</v>
      </c>
      <c r="K352">
        <v>5699</v>
      </c>
      <c r="L352">
        <v>8724</v>
      </c>
      <c r="M352">
        <v>474.92</v>
      </c>
      <c r="N352">
        <v>727</v>
      </c>
      <c r="O352">
        <v>84476.33</v>
      </c>
      <c r="P352">
        <v>129315.93</v>
      </c>
      <c r="Q352" t="s">
        <v>462</v>
      </c>
      <c r="R352">
        <v>0.09</v>
      </c>
      <c r="S352">
        <v>0.13</v>
      </c>
      <c r="T352" t="s">
        <v>451</v>
      </c>
      <c r="U352">
        <v>42</v>
      </c>
      <c r="V352" s="53">
        <f>IF(COUNTIF(RLU!$C:$C,'P11'!$C352)&gt;0,VLOOKUP($C352,RLU!$C$2:$G$992,3,FALSE),0)</f>
        <v>0</v>
      </c>
      <c r="W352" s="53">
        <f>IF(COUNTIF(RLU!$C:$C,'P11'!$C352)&gt;0,VLOOKUP($C352,RLU!$C$2:$G$992,4,FALSE),0)</f>
        <v>0</v>
      </c>
      <c r="X352" s="53">
        <f>IF(COUNTIF(RLU!$C:$C,'P11'!$C352)&gt;0,VLOOKUP($C352,RLU!$C$2:$G$992,5,FALSE),0)</f>
        <v>0</v>
      </c>
      <c r="Y352" s="52" t="str">
        <f>VLOOKUP(H352,LU!C$4:D$24,2,FALSE)</f>
        <v>Vintages</v>
      </c>
    </row>
    <row r="353" spans="1:25" x14ac:dyDescent="0.25">
      <c r="A353" s="14" t="s">
        <v>89</v>
      </c>
      <c r="B353">
        <v>124</v>
      </c>
      <c r="C353" s="31">
        <v>556209</v>
      </c>
      <c r="D353" t="s">
        <v>175</v>
      </c>
      <c r="E353" t="s">
        <v>67</v>
      </c>
      <c r="F353" t="s">
        <v>21</v>
      </c>
      <c r="G353" t="s">
        <v>22</v>
      </c>
      <c r="H353">
        <v>705020</v>
      </c>
      <c r="I353" t="s">
        <v>117</v>
      </c>
      <c r="J353">
        <v>18.95</v>
      </c>
      <c r="K353">
        <v>5555</v>
      </c>
      <c r="L353">
        <v>6344</v>
      </c>
      <c r="M353">
        <v>462.92</v>
      </c>
      <c r="N353">
        <v>528.66999999999996</v>
      </c>
      <c r="O353">
        <v>92173.67</v>
      </c>
      <c r="P353">
        <v>105265.49</v>
      </c>
      <c r="Q353" t="s">
        <v>47</v>
      </c>
      <c r="R353">
        <v>0.09</v>
      </c>
      <c r="S353">
        <v>0.1</v>
      </c>
      <c r="T353" t="s">
        <v>32</v>
      </c>
      <c r="U353">
        <v>53</v>
      </c>
      <c r="V353" s="53" t="str">
        <f>IF(COUNTIF(RLU!$C:$C,'P11'!$C353)&gt;0,VLOOKUP($C353,RLU!$C$2:$G$992,3,FALSE),0)</f>
        <v>Gerard Bertrand</v>
      </c>
      <c r="W353" s="53" t="str">
        <f>IF(COUNTIF(RLU!$C:$C,'P11'!$C353)&gt;0,VLOOKUP($C353,RLU!$C$2:$G$992,4,FALSE),0)</f>
        <v>Languedoc</v>
      </c>
      <c r="X353" s="53" t="str">
        <f>IF(COUNTIF(RLU!$C:$C,'P11'!$C353)&gt;0,VLOOKUP($C353,RLU!$C$2:$G$992,5,FALSE),0)</f>
        <v>Languedoc</v>
      </c>
      <c r="Y353" s="52" t="str">
        <f>VLOOKUP(H353,LU!C$4:D$24,2,FALSE)</f>
        <v>Vintages</v>
      </c>
    </row>
    <row r="354" spans="1:25" x14ac:dyDescent="0.25">
      <c r="A354" s="14" t="s">
        <v>89</v>
      </c>
      <c r="B354">
        <v>125</v>
      </c>
      <c r="C354" s="31">
        <v>496919</v>
      </c>
      <c r="D354" t="s">
        <v>129</v>
      </c>
      <c r="E354" t="s">
        <v>50</v>
      </c>
      <c r="F354" t="s">
        <v>21</v>
      </c>
      <c r="G354" t="s">
        <v>22</v>
      </c>
      <c r="H354">
        <v>705020</v>
      </c>
      <c r="I354" t="s">
        <v>117</v>
      </c>
      <c r="J354">
        <v>19.95</v>
      </c>
      <c r="K354">
        <v>5546</v>
      </c>
      <c r="L354">
        <v>8663</v>
      </c>
      <c r="M354">
        <v>462.17</v>
      </c>
      <c r="N354">
        <v>721.92</v>
      </c>
      <c r="O354">
        <v>96932.3</v>
      </c>
      <c r="P354">
        <v>151410.84</v>
      </c>
      <c r="Q354" t="s">
        <v>54</v>
      </c>
      <c r="R354">
        <v>0.09</v>
      </c>
      <c r="S354">
        <v>0.13</v>
      </c>
      <c r="T354" t="s">
        <v>451</v>
      </c>
      <c r="U354">
        <v>25</v>
      </c>
      <c r="V354" s="53" t="str">
        <f>IF(COUNTIF(RLU!$C:$C,'P11'!$C354)&gt;0,VLOOKUP($C354,RLU!$C$2:$G$992,3,FALSE),0)</f>
        <v>Michel Gassier</v>
      </c>
      <c r="W354" s="53" t="str">
        <f>IF(COUNTIF(RLU!$C:$C,'P11'!$C354)&gt;0,VLOOKUP($C354,RLU!$C$2:$G$992,4,FALSE),0)</f>
        <v>Rhone</v>
      </c>
      <c r="X354" s="53" t="str">
        <f>IF(COUNTIF(RLU!$C:$C,'P11'!$C354)&gt;0,VLOOKUP($C354,RLU!$C$2:$G$992,5,FALSE),0)</f>
        <v>Costieres de Nimes</v>
      </c>
      <c r="Y354" s="52" t="str">
        <f>VLOOKUP(H354,LU!C$4:D$24,2,FALSE)</f>
        <v>Vintages</v>
      </c>
    </row>
    <row r="355" spans="1:25" hidden="1" x14ac:dyDescent="0.25">
      <c r="A355" s="14" t="s">
        <v>89</v>
      </c>
      <c r="B355">
        <v>126</v>
      </c>
      <c r="C355" s="31">
        <v>451773</v>
      </c>
      <c r="D355" t="s">
        <v>772</v>
      </c>
      <c r="E355" t="s">
        <v>537</v>
      </c>
      <c r="F355" t="s">
        <v>21</v>
      </c>
      <c r="G355" t="s">
        <v>22</v>
      </c>
      <c r="H355">
        <v>706050</v>
      </c>
      <c r="I355" t="s">
        <v>538</v>
      </c>
      <c r="J355">
        <v>13.95</v>
      </c>
      <c r="K355">
        <v>5355</v>
      </c>
      <c r="L355">
        <v>4424</v>
      </c>
      <c r="M355">
        <v>446.25</v>
      </c>
      <c r="N355">
        <v>368.67</v>
      </c>
      <c r="O355">
        <v>65160.4</v>
      </c>
      <c r="P355">
        <v>53831.86</v>
      </c>
      <c r="Q355" t="s">
        <v>34</v>
      </c>
      <c r="R355">
        <v>0.08</v>
      </c>
      <c r="S355">
        <v>7.0000000000000007E-2</v>
      </c>
      <c r="T355" t="s">
        <v>419</v>
      </c>
      <c r="U355">
        <v>42</v>
      </c>
      <c r="V355" s="53">
        <f>IF(COUNTIF(RLU!$C:$C,'P11'!$C355)&gt;0,VLOOKUP($C355,RLU!$C$2:$G$992,3,FALSE),0)</f>
        <v>0</v>
      </c>
      <c r="W355" s="53">
        <f>IF(COUNTIF(RLU!$C:$C,'P11'!$C355)&gt;0,VLOOKUP($C355,RLU!$C$2:$G$992,4,FALSE),0)</f>
        <v>0</v>
      </c>
      <c r="X355" s="53">
        <f>IF(COUNTIF(RLU!$C:$C,'P11'!$C355)&gt;0,VLOOKUP($C355,RLU!$C$2:$G$992,5,FALSE),0)</f>
        <v>0</v>
      </c>
      <c r="Y355" s="52" t="str">
        <f>VLOOKUP(H355,LU!C$4:D$24,2,FALSE)</f>
        <v>Vintages</v>
      </c>
    </row>
    <row r="356" spans="1:25" x14ac:dyDescent="0.25">
      <c r="A356" s="14" t="s">
        <v>89</v>
      </c>
      <c r="B356">
        <v>127</v>
      </c>
      <c r="C356" s="31">
        <v>33621</v>
      </c>
      <c r="D356" t="s">
        <v>155</v>
      </c>
      <c r="E356" t="s">
        <v>49</v>
      </c>
      <c r="F356" t="s">
        <v>21</v>
      </c>
      <c r="G356" t="s">
        <v>22</v>
      </c>
      <c r="H356">
        <v>705020</v>
      </c>
      <c r="I356" t="s">
        <v>117</v>
      </c>
      <c r="J356">
        <v>17.95</v>
      </c>
      <c r="K356">
        <v>5201</v>
      </c>
      <c r="L356">
        <v>119</v>
      </c>
      <c r="M356">
        <v>433.42</v>
      </c>
      <c r="N356">
        <v>9.92</v>
      </c>
      <c r="O356">
        <v>81697.119999999995</v>
      </c>
      <c r="P356">
        <v>1869.25</v>
      </c>
      <c r="Q356" t="s">
        <v>875</v>
      </c>
      <c r="R356">
        <v>0.08</v>
      </c>
      <c r="S356">
        <v>0</v>
      </c>
      <c r="T356" t="s">
        <v>29</v>
      </c>
      <c r="U356">
        <v>33</v>
      </c>
      <c r="V356" s="53" t="str">
        <f>IF(COUNTIF(RLU!$C:$C,'P11'!$C356)&gt;0,VLOOKUP($C356,RLU!$C$2:$G$992,3,FALSE),0)</f>
        <v>Michel Gassier</v>
      </c>
      <c r="W356" s="53" t="str">
        <f>IF(COUNTIF(RLU!$C:$C,'P11'!$C356)&gt;0,VLOOKUP($C356,RLU!$C$2:$G$992,4,FALSE),0)</f>
        <v>Rhone</v>
      </c>
      <c r="X356" s="53" t="str">
        <f>IF(COUNTIF(RLU!$C:$C,'P11'!$C356)&gt;0,VLOOKUP($C356,RLU!$C$2:$G$992,5,FALSE),0)</f>
        <v>Costieres de Nimes</v>
      </c>
      <c r="Y356" s="52" t="str">
        <f>VLOOKUP(H356,LU!C$4:D$24,2,FALSE)</f>
        <v>Vintages</v>
      </c>
    </row>
    <row r="357" spans="1:25" x14ac:dyDescent="0.25">
      <c r="A357" s="14" t="s">
        <v>89</v>
      </c>
      <c r="B357">
        <v>128</v>
      </c>
      <c r="C357" s="31">
        <v>219840</v>
      </c>
      <c r="D357" t="s">
        <v>756</v>
      </c>
      <c r="E357" t="s">
        <v>23</v>
      </c>
      <c r="F357" t="s">
        <v>21</v>
      </c>
      <c r="G357" t="s">
        <v>22</v>
      </c>
      <c r="H357">
        <v>705020</v>
      </c>
      <c r="I357" t="s">
        <v>117</v>
      </c>
      <c r="J357">
        <v>14.95</v>
      </c>
      <c r="K357">
        <v>5137</v>
      </c>
      <c r="L357">
        <v>12500</v>
      </c>
      <c r="M357">
        <v>428.08</v>
      </c>
      <c r="N357">
        <v>1041.67</v>
      </c>
      <c r="O357">
        <v>67053.759999999995</v>
      </c>
      <c r="P357">
        <v>163163.72</v>
      </c>
      <c r="Q357" t="s">
        <v>876</v>
      </c>
      <c r="R357">
        <v>0.08</v>
      </c>
      <c r="S357">
        <v>0.19</v>
      </c>
      <c r="T357" t="s">
        <v>748</v>
      </c>
      <c r="U357">
        <v>36</v>
      </c>
      <c r="V357" s="53" t="str">
        <f>IF(COUNTIF(RLU!$C:$C,'P11'!$C357)&gt;0,VLOOKUP($C357,RLU!$C$2:$G$992,3,FALSE),0)</f>
        <v>Chateau Bellevue</v>
      </c>
      <c r="W357" s="53" t="str">
        <f>IF(COUNTIF(RLU!$C:$C,'P11'!$C357)&gt;0,VLOOKUP($C357,RLU!$C$2:$G$992,4,FALSE),0)</f>
        <v>Southwest</v>
      </c>
      <c r="X357" s="53" t="str">
        <f>IF(COUNTIF(RLU!$C:$C,'P11'!$C357)&gt;0,VLOOKUP($C357,RLU!$C$2:$G$992,5,FALSE),0)</f>
        <v>Southwest</v>
      </c>
      <c r="Y357" s="52" t="str">
        <f>VLOOKUP(H357,LU!C$4:D$24,2,FALSE)</f>
        <v>Vintages</v>
      </c>
    </row>
    <row r="358" spans="1:25" hidden="1" x14ac:dyDescent="0.25">
      <c r="A358" s="14" t="s">
        <v>89</v>
      </c>
      <c r="B358">
        <v>129</v>
      </c>
      <c r="C358" s="31">
        <v>490987</v>
      </c>
      <c r="D358" t="s">
        <v>582</v>
      </c>
      <c r="E358" t="s">
        <v>20</v>
      </c>
      <c r="F358" t="s">
        <v>21</v>
      </c>
      <c r="G358" t="s">
        <v>22</v>
      </c>
      <c r="H358">
        <v>705040</v>
      </c>
      <c r="I358" t="s">
        <v>536</v>
      </c>
      <c r="J358">
        <v>17.95</v>
      </c>
      <c r="K358">
        <v>5024</v>
      </c>
      <c r="L358">
        <v>35</v>
      </c>
      <c r="M358">
        <v>418.67</v>
      </c>
      <c r="N358">
        <v>2.92</v>
      </c>
      <c r="O358">
        <v>78916.81</v>
      </c>
      <c r="P358">
        <v>549.78</v>
      </c>
      <c r="Q358" t="s">
        <v>877</v>
      </c>
      <c r="R358">
        <v>0.08</v>
      </c>
      <c r="S358">
        <v>0</v>
      </c>
      <c r="T358" t="s">
        <v>29</v>
      </c>
      <c r="U358">
        <v>33</v>
      </c>
      <c r="V358" s="53">
        <f>IF(COUNTIF(RLU!$C:$C,'P11'!$C358)&gt;0,VLOOKUP($C358,RLU!$C$2:$G$992,3,FALSE),0)</f>
        <v>0</v>
      </c>
      <c r="W358" s="53">
        <f>IF(COUNTIF(RLU!$C:$C,'P11'!$C358)&gt;0,VLOOKUP($C358,RLU!$C$2:$G$992,4,FALSE),0)</f>
        <v>0</v>
      </c>
      <c r="X358" s="53">
        <f>IF(COUNTIF(RLU!$C:$C,'P11'!$C358)&gt;0,VLOOKUP($C358,RLU!$C$2:$G$992,5,FALSE),0)</f>
        <v>0</v>
      </c>
      <c r="Y358" s="52" t="str">
        <f>VLOOKUP(H358,LU!C$4:D$24,2,FALSE)</f>
        <v>Vintages</v>
      </c>
    </row>
    <row r="359" spans="1:25" hidden="1" x14ac:dyDescent="0.25">
      <c r="A359" s="14" t="s">
        <v>89</v>
      </c>
      <c r="B359">
        <v>130</v>
      </c>
      <c r="C359" s="31">
        <v>695825</v>
      </c>
      <c r="D359" t="s">
        <v>627</v>
      </c>
      <c r="E359" t="s">
        <v>628</v>
      </c>
      <c r="F359" t="s">
        <v>21</v>
      </c>
      <c r="G359" t="s">
        <v>22</v>
      </c>
      <c r="H359">
        <v>705030</v>
      </c>
      <c r="I359" t="s">
        <v>523</v>
      </c>
      <c r="J359">
        <v>13.95</v>
      </c>
      <c r="K359">
        <v>4999</v>
      </c>
      <c r="M359">
        <v>416.58</v>
      </c>
      <c r="N359"/>
      <c r="O359">
        <v>60828.54</v>
      </c>
      <c r="Q359" t="s">
        <v>29</v>
      </c>
      <c r="R359">
        <v>0.08</v>
      </c>
      <c r="T359" t="s">
        <v>29</v>
      </c>
      <c r="U359">
        <v>79</v>
      </c>
      <c r="V359" s="53">
        <f>IF(COUNTIF(RLU!$C:$C,'P11'!$C359)&gt;0,VLOOKUP($C359,RLU!$C$2:$G$992,3,FALSE),0)</f>
        <v>0</v>
      </c>
      <c r="W359" s="53">
        <f>IF(COUNTIF(RLU!$C:$C,'P11'!$C359)&gt;0,VLOOKUP($C359,RLU!$C$2:$G$992,4,FALSE),0)</f>
        <v>0</v>
      </c>
      <c r="X359" s="53">
        <f>IF(COUNTIF(RLU!$C:$C,'P11'!$C359)&gt;0,VLOOKUP($C359,RLU!$C$2:$G$992,5,FALSE),0)</f>
        <v>0</v>
      </c>
      <c r="Y359" s="52" t="str">
        <f>VLOOKUP(H359,LU!C$4:D$24,2,FALSE)</f>
        <v>Vintages</v>
      </c>
    </row>
    <row r="360" spans="1:25" hidden="1" x14ac:dyDescent="0.25">
      <c r="A360" s="14" t="s">
        <v>89</v>
      </c>
      <c r="B360">
        <v>131</v>
      </c>
      <c r="C360" s="31">
        <v>493130</v>
      </c>
      <c r="D360" t="s">
        <v>762</v>
      </c>
      <c r="E360" t="s">
        <v>514</v>
      </c>
      <c r="F360" t="s">
        <v>21</v>
      </c>
      <c r="G360" t="s">
        <v>22</v>
      </c>
      <c r="H360">
        <v>706050</v>
      </c>
      <c r="I360" t="s">
        <v>538</v>
      </c>
      <c r="J360">
        <v>21.95</v>
      </c>
      <c r="K360">
        <v>4950</v>
      </c>
      <c r="L360">
        <v>7772</v>
      </c>
      <c r="M360">
        <v>412.5</v>
      </c>
      <c r="N360">
        <v>647.66999999999996</v>
      </c>
      <c r="O360">
        <v>95276.55</v>
      </c>
      <c r="P360">
        <v>149593.81</v>
      </c>
      <c r="Q360" t="s">
        <v>54</v>
      </c>
      <c r="R360">
        <v>0.08</v>
      </c>
      <c r="S360">
        <v>0.12</v>
      </c>
      <c r="T360" t="s">
        <v>93</v>
      </c>
      <c r="U360">
        <v>35</v>
      </c>
      <c r="V360" s="53">
        <f>IF(COUNTIF(RLU!$C:$C,'P11'!$C360)&gt;0,VLOOKUP($C360,RLU!$C$2:$G$992,3,FALSE),0)</f>
        <v>0</v>
      </c>
      <c r="W360" s="53">
        <f>IF(COUNTIF(RLU!$C:$C,'P11'!$C360)&gt;0,VLOOKUP($C360,RLU!$C$2:$G$992,4,FALSE),0)</f>
        <v>0</v>
      </c>
      <c r="X360" s="53">
        <f>IF(COUNTIF(RLU!$C:$C,'P11'!$C360)&gt;0,VLOOKUP($C360,RLU!$C$2:$G$992,5,FALSE),0)</f>
        <v>0</v>
      </c>
      <c r="Y360" s="52" t="str">
        <f>VLOOKUP(H360,LU!C$4:D$24,2,FALSE)</f>
        <v>Vintages</v>
      </c>
    </row>
    <row r="361" spans="1:25" hidden="1" x14ac:dyDescent="0.25">
      <c r="A361" s="14" t="s">
        <v>89</v>
      </c>
      <c r="B361">
        <v>132</v>
      </c>
      <c r="C361" s="31">
        <v>486431</v>
      </c>
      <c r="D361" t="s">
        <v>540</v>
      </c>
      <c r="E361" t="s">
        <v>407</v>
      </c>
      <c r="F361" t="s">
        <v>511</v>
      </c>
      <c r="G361" t="s">
        <v>512</v>
      </c>
      <c r="H361">
        <v>522560</v>
      </c>
      <c r="I361" t="s">
        <v>425</v>
      </c>
      <c r="J361">
        <v>3.45</v>
      </c>
      <c r="K361">
        <v>14834</v>
      </c>
      <c r="L361">
        <v>41128</v>
      </c>
      <c r="M361">
        <v>412.06</v>
      </c>
      <c r="N361">
        <v>1142.44</v>
      </c>
      <c r="O361">
        <v>43976.9</v>
      </c>
      <c r="P361">
        <v>121928.14</v>
      </c>
      <c r="Q361" t="s">
        <v>689</v>
      </c>
      <c r="R361">
        <v>0.08</v>
      </c>
      <c r="S361">
        <v>0.21</v>
      </c>
      <c r="T361" t="s">
        <v>703</v>
      </c>
      <c r="U361">
        <v>59</v>
      </c>
      <c r="V361" s="53">
        <f>IF(COUNTIF(RLU!$C:$C,'P11'!$C361)&gt;0,VLOOKUP($C361,RLU!$C$2:$G$992,3,FALSE),0)</f>
        <v>0</v>
      </c>
      <c r="W361" s="53">
        <f>IF(COUNTIF(RLU!$C:$C,'P11'!$C361)&gt;0,VLOOKUP($C361,RLU!$C$2:$G$992,4,FALSE),0)</f>
        <v>0</v>
      </c>
      <c r="X361" s="53">
        <f>IF(COUNTIF(RLU!$C:$C,'P11'!$C361)&gt;0,VLOOKUP($C361,RLU!$C$2:$G$992,5,FALSE),0)</f>
        <v>0</v>
      </c>
      <c r="Y361" s="52" t="str">
        <f>VLOOKUP(H361,LU!C$4:D$24,2,FALSE)</f>
        <v>Wines</v>
      </c>
    </row>
    <row r="362" spans="1:25" hidden="1" x14ac:dyDescent="0.25">
      <c r="A362" s="14" t="s">
        <v>89</v>
      </c>
      <c r="B362">
        <v>133</v>
      </c>
      <c r="C362" s="31">
        <v>168237</v>
      </c>
      <c r="D362" t="s">
        <v>557</v>
      </c>
      <c r="E362" t="s">
        <v>558</v>
      </c>
      <c r="F362" t="s">
        <v>21</v>
      </c>
      <c r="G362" t="s">
        <v>22</v>
      </c>
      <c r="H362">
        <v>705050</v>
      </c>
      <c r="I362" t="s">
        <v>559</v>
      </c>
      <c r="J362">
        <v>14.95</v>
      </c>
      <c r="K362">
        <v>4842</v>
      </c>
      <c r="L362">
        <v>3314</v>
      </c>
      <c r="M362">
        <v>403.5</v>
      </c>
      <c r="N362">
        <v>276.17</v>
      </c>
      <c r="O362">
        <v>63203.1</v>
      </c>
      <c r="P362">
        <v>43257.96</v>
      </c>
      <c r="Q362" t="s">
        <v>797</v>
      </c>
      <c r="R362">
        <v>0.08</v>
      </c>
      <c r="S362">
        <v>0.05</v>
      </c>
      <c r="T362" t="s">
        <v>777</v>
      </c>
      <c r="U362">
        <v>21</v>
      </c>
      <c r="V362" s="53">
        <f>IF(COUNTIF(RLU!$C:$C,'P11'!$C362)&gt;0,VLOOKUP($C362,RLU!$C$2:$G$992,3,FALSE),0)</f>
        <v>0</v>
      </c>
      <c r="W362" s="53">
        <f>IF(COUNTIF(RLU!$C:$C,'P11'!$C362)&gt;0,VLOOKUP($C362,RLU!$C$2:$G$992,4,FALSE),0)</f>
        <v>0</v>
      </c>
      <c r="X362" s="53">
        <f>IF(COUNTIF(RLU!$C:$C,'P11'!$C362)&gt;0,VLOOKUP($C362,RLU!$C$2:$G$992,5,FALSE),0)</f>
        <v>0</v>
      </c>
      <c r="Y362" s="52" t="str">
        <f>VLOOKUP(H362,LU!C$4:D$24,2,FALSE)</f>
        <v>Vintages</v>
      </c>
    </row>
    <row r="363" spans="1:25" x14ac:dyDescent="0.25">
      <c r="A363" s="14" t="s">
        <v>89</v>
      </c>
      <c r="B363">
        <v>134</v>
      </c>
      <c r="C363" s="31">
        <v>668434</v>
      </c>
      <c r="D363" t="s">
        <v>130</v>
      </c>
      <c r="E363" t="s">
        <v>42</v>
      </c>
      <c r="F363" t="s">
        <v>21</v>
      </c>
      <c r="G363" t="s">
        <v>22</v>
      </c>
      <c r="H363">
        <v>705020</v>
      </c>
      <c r="I363" t="s">
        <v>117</v>
      </c>
      <c r="J363">
        <v>24.95</v>
      </c>
      <c r="K363">
        <v>4828</v>
      </c>
      <c r="M363">
        <v>402.33</v>
      </c>
      <c r="N363"/>
      <c r="O363">
        <v>105746.02</v>
      </c>
      <c r="Q363" t="s">
        <v>29</v>
      </c>
      <c r="R363">
        <v>0.08</v>
      </c>
      <c r="T363" t="s">
        <v>29</v>
      </c>
      <c r="U363">
        <v>41</v>
      </c>
      <c r="V363" s="53" t="str">
        <f>IF(COUNTIF(RLU!$C:$C,'P11'!$C363)&gt;0,VLOOKUP($C363,RLU!$C$2:$G$992,3,FALSE),0)</f>
        <v>Other</v>
      </c>
      <c r="W363" s="53" t="str">
        <f>IF(COUNTIF(RLU!$C:$C,'P11'!$C363)&gt;0,VLOOKUP($C363,RLU!$C$2:$G$992,4,FALSE),0)</f>
        <v>Provence</v>
      </c>
      <c r="X363" s="53" t="str">
        <f>IF(COUNTIF(RLU!$C:$C,'P11'!$C363)&gt;0,VLOOKUP($C363,RLU!$C$2:$G$992,5,FALSE),0)</f>
        <v>Aix en Provence</v>
      </c>
      <c r="Y363" s="52" t="str">
        <f>VLOOKUP(H363,LU!C$4:D$24,2,FALSE)</f>
        <v>Vintages</v>
      </c>
    </row>
    <row r="364" spans="1:25" hidden="1" x14ac:dyDescent="0.25">
      <c r="A364" s="14" t="s">
        <v>89</v>
      </c>
      <c r="B364">
        <v>135</v>
      </c>
      <c r="C364" s="31">
        <v>659565</v>
      </c>
      <c r="D364" t="s">
        <v>587</v>
      </c>
      <c r="E364" t="s">
        <v>23</v>
      </c>
      <c r="F364" t="s">
        <v>21</v>
      </c>
      <c r="G364" t="s">
        <v>22</v>
      </c>
      <c r="H364">
        <v>705040</v>
      </c>
      <c r="I364" t="s">
        <v>536</v>
      </c>
      <c r="J364">
        <v>24.95</v>
      </c>
      <c r="K364">
        <v>4759</v>
      </c>
      <c r="M364">
        <v>396.58</v>
      </c>
      <c r="N364"/>
      <c r="O364">
        <v>104234.73</v>
      </c>
      <c r="Q364" t="s">
        <v>29</v>
      </c>
      <c r="R364">
        <v>7.0000000000000007E-2</v>
      </c>
      <c r="T364" t="s">
        <v>29</v>
      </c>
      <c r="U364">
        <v>39</v>
      </c>
      <c r="V364" s="53">
        <f>IF(COUNTIF(RLU!$C:$C,'P11'!$C364)&gt;0,VLOOKUP($C364,RLU!$C$2:$G$992,3,FALSE),0)</f>
        <v>0</v>
      </c>
      <c r="W364" s="53">
        <f>IF(COUNTIF(RLU!$C:$C,'P11'!$C364)&gt;0,VLOOKUP($C364,RLU!$C$2:$G$992,4,FALSE),0)</f>
        <v>0</v>
      </c>
      <c r="X364" s="53">
        <f>IF(COUNTIF(RLU!$C:$C,'P11'!$C364)&gt;0,VLOOKUP($C364,RLU!$C$2:$G$992,5,FALSE),0)</f>
        <v>0</v>
      </c>
      <c r="Y364" s="52" t="str">
        <f>VLOOKUP(H364,LU!C$4:D$24,2,FALSE)</f>
        <v>Vintages</v>
      </c>
    </row>
    <row r="365" spans="1:25" x14ac:dyDescent="0.25">
      <c r="A365" s="14" t="s">
        <v>89</v>
      </c>
      <c r="B365">
        <v>136</v>
      </c>
      <c r="C365" s="31">
        <v>556126</v>
      </c>
      <c r="D365" t="s">
        <v>169</v>
      </c>
      <c r="E365" t="s">
        <v>104</v>
      </c>
      <c r="F365" t="s">
        <v>21</v>
      </c>
      <c r="G365" t="s">
        <v>22</v>
      </c>
      <c r="H365">
        <v>705020</v>
      </c>
      <c r="I365" t="s">
        <v>117</v>
      </c>
      <c r="J365">
        <v>17.95</v>
      </c>
      <c r="K365">
        <v>4687</v>
      </c>
      <c r="L365">
        <v>1853</v>
      </c>
      <c r="M365">
        <v>390.58</v>
      </c>
      <c r="N365">
        <v>154.41999999999999</v>
      </c>
      <c r="O365">
        <v>73623.23</v>
      </c>
      <c r="P365">
        <v>29106.86</v>
      </c>
      <c r="Q365" t="s">
        <v>878</v>
      </c>
      <c r="R365">
        <v>7.0000000000000007E-2</v>
      </c>
      <c r="S365">
        <v>0.03</v>
      </c>
      <c r="T365" t="s">
        <v>150</v>
      </c>
      <c r="U365">
        <v>37</v>
      </c>
      <c r="V365" s="53" t="str">
        <f>IF(COUNTIF(RLU!$C:$C,'P11'!$C365)&gt;0,VLOOKUP($C365,RLU!$C$2:$G$992,3,FALSE),0)</f>
        <v>Domaine Des Nugues</v>
      </c>
      <c r="W365" s="53" t="str">
        <f>IF(COUNTIF(RLU!$C:$C,'P11'!$C365)&gt;0,VLOOKUP($C365,RLU!$C$2:$G$992,4,FALSE),0)</f>
        <v>Beaujolais</v>
      </c>
      <c r="X365" s="53" t="str">
        <f>IF(COUNTIF(RLU!$C:$C,'P11'!$C365)&gt;0,VLOOKUP($C365,RLU!$C$2:$G$992,5,FALSE),0)</f>
        <v>Beaujolais Villages</v>
      </c>
      <c r="Y365" s="52" t="str">
        <f>VLOOKUP(H365,LU!C$4:D$24,2,FALSE)</f>
        <v>Vintages</v>
      </c>
    </row>
    <row r="366" spans="1:25" hidden="1" x14ac:dyDescent="0.25">
      <c r="A366" s="14" t="s">
        <v>89</v>
      </c>
      <c r="B366">
        <v>137</v>
      </c>
      <c r="C366" s="31">
        <v>556142</v>
      </c>
      <c r="D366" t="s">
        <v>588</v>
      </c>
      <c r="E366" t="s">
        <v>33</v>
      </c>
      <c r="F366" t="s">
        <v>21</v>
      </c>
      <c r="G366" t="s">
        <v>22</v>
      </c>
      <c r="H366">
        <v>705040</v>
      </c>
      <c r="I366" t="s">
        <v>536</v>
      </c>
      <c r="J366">
        <v>18.95</v>
      </c>
      <c r="K366">
        <v>4656</v>
      </c>
      <c r="L366">
        <v>6706</v>
      </c>
      <c r="M366">
        <v>388</v>
      </c>
      <c r="N366">
        <v>558.83000000000004</v>
      </c>
      <c r="O366">
        <v>77256.639999999999</v>
      </c>
      <c r="P366">
        <v>111272.12</v>
      </c>
      <c r="Q366" t="s">
        <v>451</v>
      </c>
      <c r="R366">
        <v>7.0000000000000007E-2</v>
      </c>
      <c r="S366">
        <v>0.1</v>
      </c>
      <c r="T366" t="s">
        <v>92</v>
      </c>
      <c r="U366">
        <v>29</v>
      </c>
      <c r="V366" s="53">
        <f>IF(COUNTIF(RLU!$C:$C,'P11'!$C366)&gt;0,VLOOKUP($C366,RLU!$C$2:$G$992,3,FALSE),0)</f>
        <v>0</v>
      </c>
      <c r="W366" s="53">
        <f>IF(COUNTIF(RLU!$C:$C,'P11'!$C366)&gt;0,VLOOKUP($C366,RLU!$C$2:$G$992,4,FALSE),0)</f>
        <v>0</v>
      </c>
      <c r="X366" s="53">
        <f>IF(COUNTIF(RLU!$C:$C,'P11'!$C366)&gt;0,VLOOKUP($C366,RLU!$C$2:$G$992,5,FALSE),0)</f>
        <v>0</v>
      </c>
      <c r="Y366" s="52" t="str">
        <f>VLOOKUP(H366,LU!C$4:D$24,2,FALSE)</f>
        <v>Vintages</v>
      </c>
    </row>
    <row r="367" spans="1:25" x14ac:dyDescent="0.25">
      <c r="A367" s="14" t="s">
        <v>89</v>
      </c>
      <c r="B367">
        <v>138</v>
      </c>
      <c r="C367" s="31">
        <v>562728</v>
      </c>
      <c r="D367" t="s">
        <v>139</v>
      </c>
      <c r="E367" t="s">
        <v>62</v>
      </c>
      <c r="F367" t="s">
        <v>21</v>
      </c>
      <c r="G367" t="s">
        <v>22</v>
      </c>
      <c r="H367">
        <v>705020</v>
      </c>
      <c r="I367" t="s">
        <v>117</v>
      </c>
      <c r="J367">
        <v>18.95</v>
      </c>
      <c r="K367">
        <v>4615</v>
      </c>
      <c r="L367">
        <v>6033</v>
      </c>
      <c r="M367">
        <v>384.58</v>
      </c>
      <c r="N367">
        <v>502.75</v>
      </c>
      <c r="O367">
        <v>76576.33</v>
      </c>
      <c r="P367">
        <v>100105.09</v>
      </c>
      <c r="Q367" t="s">
        <v>482</v>
      </c>
      <c r="R367">
        <v>7.0000000000000007E-2</v>
      </c>
      <c r="S367">
        <v>0.09</v>
      </c>
      <c r="T367" t="s">
        <v>94</v>
      </c>
      <c r="U367">
        <v>23</v>
      </c>
      <c r="V367" s="53" t="str">
        <f>IF(COUNTIF(RLU!$C:$C,'P11'!$C367)&gt;0,VLOOKUP($C367,RLU!$C$2:$G$992,3,FALSE),0)</f>
        <v>Other</v>
      </c>
      <c r="W367" s="53" t="str">
        <f>IF(COUNTIF(RLU!$C:$C,'P11'!$C367)&gt;0,VLOOKUP($C367,RLU!$C$2:$G$992,4,FALSE),0)</f>
        <v>Provence</v>
      </c>
      <c r="X367" s="53" t="str">
        <f>IF(COUNTIF(RLU!$C:$C,'P11'!$C367)&gt;0,VLOOKUP($C367,RLU!$C$2:$G$992,5,FALSE),0)</f>
        <v>Provence</v>
      </c>
      <c r="Y367" s="52" t="str">
        <f>VLOOKUP(H367,LU!C$4:D$24,2,FALSE)</f>
        <v>Vintages</v>
      </c>
    </row>
    <row r="368" spans="1:25" hidden="1" x14ac:dyDescent="0.25">
      <c r="A368" s="14" t="s">
        <v>89</v>
      </c>
      <c r="B368">
        <v>139</v>
      </c>
      <c r="C368" s="31">
        <v>493155</v>
      </c>
      <c r="D368" t="s">
        <v>583</v>
      </c>
      <c r="E368" t="s">
        <v>584</v>
      </c>
      <c r="F368" t="s">
        <v>21</v>
      </c>
      <c r="G368" t="s">
        <v>22</v>
      </c>
      <c r="H368">
        <v>706020</v>
      </c>
      <c r="I368" t="s">
        <v>497</v>
      </c>
      <c r="J368">
        <v>24.95</v>
      </c>
      <c r="K368">
        <v>4554</v>
      </c>
      <c r="L368">
        <v>5532</v>
      </c>
      <c r="M368">
        <v>379.5</v>
      </c>
      <c r="N368">
        <v>461</v>
      </c>
      <c r="O368">
        <v>99744.69</v>
      </c>
      <c r="P368">
        <v>121165.49</v>
      </c>
      <c r="Q368" t="s">
        <v>27</v>
      </c>
      <c r="R368">
        <v>7.0000000000000007E-2</v>
      </c>
      <c r="S368">
        <v>0.08</v>
      </c>
      <c r="T368" t="s">
        <v>48</v>
      </c>
      <c r="U368">
        <v>28</v>
      </c>
      <c r="V368" s="53">
        <f>IF(COUNTIF(RLU!$C:$C,'P11'!$C368)&gt;0,VLOOKUP($C368,RLU!$C$2:$G$992,3,FALSE),0)</f>
        <v>0</v>
      </c>
      <c r="W368" s="53">
        <f>IF(COUNTIF(RLU!$C:$C,'P11'!$C368)&gt;0,VLOOKUP($C368,RLU!$C$2:$G$992,4,FALSE),0)</f>
        <v>0</v>
      </c>
      <c r="X368" s="53">
        <f>IF(COUNTIF(RLU!$C:$C,'P11'!$C368)&gt;0,VLOOKUP($C368,RLU!$C$2:$G$992,5,FALSE),0)</f>
        <v>0</v>
      </c>
      <c r="Y368" s="52" t="str">
        <f>VLOOKUP(H368,LU!C$4:D$24,2,FALSE)</f>
        <v>Vintages</v>
      </c>
    </row>
    <row r="369" spans="1:25" hidden="1" x14ac:dyDescent="0.25">
      <c r="A369" s="14" t="s">
        <v>89</v>
      </c>
      <c r="B369">
        <v>140</v>
      </c>
      <c r="C369" s="31">
        <v>408476</v>
      </c>
      <c r="D369" t="s">
        <v>849</v>
      </c>
      <c r="E369" t="s">
        <v>585</v>
      </c>
      <c r="F369" t="s">
        <v>21</v>
      </c>
      <c r="G369" t="s">
        <v>22</v>
      </c>
      <c r="H369">
        <v>706040</v>
      </c>
      <c r="I369" t="s">
        <v>586</v>
      </c>
      <c r="J369">
        <v>16.95</v>
      </c>
      <c r="K369">
        <v>4551</v>
      </c>
      <c r="L369">
        <v>7564</v>
      </c>
      <c r="M369">
        <v>379.25</v>
      </c>
      <c r="N369">
        <v>630.33000000000004</v>
      </c>
      <c r="O369">
        <v>67459.509999999995</v>
      </c>
      <c r="P369">
        <v>112121.24</v>
      </c>
      <c r="Q369" t="s">
        <v>485</v>
      </c>
      <c r="R369">
        <v>7.0000000000000007E-2</v>
      </c>
      <c r="S369">
        <v>0.12</v>
      </c>
      <c r="T369" t="s">
        <v>548</v>
      </c>
      <c r="U369">
        <v>24</v>
      </c>
      <c r="V369" s="53">
        <f>IF(COUNTIF(RLU!$C:$C,'P11'!$C369)&gt;0,VLOOKUP($C369,RLU!$C$2:$G$992,3,FALSE),0)</f>
        <v>0</v>
      </c>
      <c r="W369" s="53">
        <f>IF(COUNTIF(RLU!$C:$C,'P11'!$C369)&gt;0,VLOOKUP($C369,RLU!$C$2:$G$992,4,FALSE),0)</f>
        <v>0</v>
      </c>
      <c r="X369" s="53">
        <f>IF(COUNTIF(RLU!$C:$C,'P11'!$C369)&gt;0,VLOOKUP($C369,RLU!$C$2:$G$992,5,FALSE),0)</f>
        <v>0</v>
      </c>
      <c r="Y369" s="52" t="str">
        <f>VLOOKUP(H369,LU!C$4:D$24,2,FALSE)</f>
        <v>Vintages</v>
      </c>
    </row>
    <row r="370" spans="1:25" hidden="1" x14ac:dyDescent="0.25">
      <c r="A370" s="14" t="s">
        <v>89</v>
      </c>
      <c r="B370">
        <v>141</v>
      </c>
      <c r="C370" s="31">
        <v>668780</v>
      </c>
      <c r="D370" t="s">
        <v>616</v>
      </c>
      <c r="E370" t="s">
        <v>488</v>
      </c>
      <c r="F370" t="s">
        <v>21</v>
      </c>
      <c r="G370" t="s">
        <v>22</v>
      </c>
      <c r="H370">
        <v>705040</v>
      </c>
      <c r="I370" t="s">
        <v>536</v>
      </c>
      <c r="J370">
        <v>15.95</v>
      </c>
      <c r="K370">
        <v>4503</v>
      </c>
      <c r="M370">
        <v>375.25</v>
      </c>
      <c r="N370"/>
      <c r="O370">
        <v>62763.05</v>
      </c>
      <c r="Q370" t="s">
        <v>29</v>
      </c>
      <c r="R370">
        <v>7.0000000000000007E-2</v>
      </c>
      <c r="T370" t="s">
        <v>29</v>
      </c>
      <c r="U370">
        <v>62</v>
      </c>
      <c r="V370" s="53">
        <f>IF(COUNTIF(RLU!$C:$C,'P11'!$C370)&gt;0,VLOOKUP($C370,RLU!$C$2:$G$992,3,FALSE),0)</f>
        <v>0</v>
      </c>
      <c r="W370" s="53">
        <f>IF(COUNTIF(RLU!$C:$C,'P11'!$C370)&gt;0,VLOOKUP($C370,RLU!$C$2:$G$992,4,FALSE),0)</f>
        <v>0</v>
      </c>
      <c r="X370" s="53">
        <f>IF(COUNTIF(RLU!$C:$C,'P11'!$C370)&gt;0,VLOOKUP($C370,RLU!$C$2:$G$992,5,FALSE),0)</f>
        <v>0</v>
      </c>
      <c r="Y370" s="52" t="str">
        <f>VLOOKUP(H370,LU!C$4:D$24,2,FALSE)</f>
        <v>Vintages</v>
      </c>
    </row>
    <row r="371" spans="1:25" hidden="1" x14ac:dyDescent="0.25">
      <c r="A371" s="14" t="s">
        <v>89</v>
      </c>
      <c r="B371">
        <v>142</v>
      </c>
      <c r="C371" s="31">
        <v>557611</v>
      </c>
      <c r="D371" t="s">
        <v>572</v>
      </c>
      <c r="E371" t="s">
        <v>412</v>
      </c>
      <c r="F371" t="s">
        <v>21</v>
      </c>
      <c r="G371" t="s">
        <v>22</v>
      </c>
      <c r="H371">
        <v>706020</v>
      </c>
      <c r="I371" t="s">
        <v>497</v>
      </c>
      <c r="J371">
        <v>27.95</v>
      </c>
      <c r="K371">
        <v>4462</v>
      </c>
      <c r="L371">
        <v>3115</v>
      </c>
      <c r="M371">
        <v>371.83</v>
      </c>
      <c r="N371">
        <v>259.58</v>
      </c>
      <c r="O371">
        <v>109575.66</v>
      </c>
      <c r="P371">
        <v>76496.679999999993</v>
      </c>
      <c r="Q371" t="s">
        <v>730</v>
      </c>
      <c r="R371">
        <v>7.0000000000000007E-2</v>
      </c>
      <c r="S371">
        <v>0.05</v>
      </c>
      <c r="T371" t="s">
        <v>705</v>
      </c>
      <c r="U371">
        <v>24</v>
      </c>
      <c r="V371" s="53">
        <f>IF(COUNTIF(RLU!$C:$C,'P11'!$C371)&gt;0,VLOOKUP($C371,RLU!$C$2:$G$992,3,FALSE),0)</f>
        <v>0</v>
      </c>
      <c r="W371" s="53">
        <f>IF(COUNTIF(RLU!$C:$C,'P11'!$C371)&gt;0,VLOOKUP($C371,RLU!$C$2:$G$992,4,FALSE),0)</f>
        <v>0</v>
      </c>
      <c r="X371" s="53">
        <f>IF(COUNTIF(RLU!$C:$C,'P11'!$C371)&gt;0,VLOOKUP($C371,RLU!$C$2:$G$992,5,FALSE),0)</f>
        <v>0</v>
      </c>
      <c r="Y371" s="52" t="str">
        <f>VLOOKUP(H371,LU!C$4:D$24,2,FALSE)</f>
        <v>Vintages</v>
      </c>
    </row>
    <row r="372" spans="1:25" x14ac:dyDescent="0.25">
      <c r="A372" s="14" t="s">
        <v>89</v>
      </c>
      <c r="B372">
        <v>143</v>
      </c>
      <c r="C372" s="31">
        <v>556233</v>
      </c>
      <c r="D372" t="s">
        <v>159</v>
      </c>
      <c r="E372" t="s">
        <v>55</v>
      </c>
      <c r="F372" t="s">
        <v>21</v>
      </c>
      <c r="G372" t="s">
        <v>22</v>
      </c>
      <c r="H372">
        <v>705020</v>
      </c>
      <c r="I372" t="s">
        <v>117</v>
      </c>
      <c r="J372">
        <v>25.95</v>
      </c>
      <c r="K372">
        <v>4454</v>
      </c>
      <c r="L372">
        <v>2321</v>
      </c>
      <c r="M372">
        <v>371.17</v>
      </c>
      <c r="N372">
        <v>193.42</v>
      </c>
      <c r="O372">
        <v>101496.02</v>
      </c>
      <c r="P372">
        <v>52890.04</v>
      </c>
      <c r="Q372" t="s">
        <v>879</v>
      </c>
      <c r="R372">
        <v>7.0000000000000007E-2</v>
      </c>
      <c r="S372">
        <v>0.04</v>
      </c>
      <c r="T372" t="s">
        <v>495</v>
      </c>
      <c r="U372">
        <v>32</v>
      </c>
      <c r="V372" s="53" t="str">
        <f>IF(COUNTIF(RLU!$C:$C,'P11'!$C372)&gt;0,VLOOKUP($C372,RLU!$C$2:$G$992,3,FALSE),0)</f>
        <v>Chateau Val-Joanis</v>
      </c>
      <c r="W372" s="53" t="str">
        <f>IF(COUNTIF(RLU!$C:$C,'P11'!$C372)&gt;0,VLOOKUP($C372,RLU!$C$2:$G$992,4,FALSE),0)</f>
        <v>Rhone</v>
      </c>
      <c r="X372" s="53" t="str">
        <f>IF(COUNTIF(RLU!$C:$C,'P11'!$C372)&gt;0,VLOOKUP($C372,RLU!$C$2:$G$992,5,FALSE),0)</f>
        <v>Rhone</v>
      </c>
      <c r="Y372" s="52" t="str">
        <f>VLOOKUP(H372,LU!C$4:D$24,2,FALSE)</f>
        <v>Vintages</v>
      </c>
    </row>
    <row r="373" spans="1:25" hidden="1" x14ac:dyDescent="0.25">
      <c r="A373" s="14" t="s">
        <v>89</v>
      </c>
      <c r="B373">
        <v>144</v>
      </c>
      <c r="C373" s="31">
        <v>10125</v>
      </c>
      <c r="D373" t="s">
        <v>598</v>
      </c>
      <c r="E373" t="s">
        <v>20</v>
      </c>
      <c r="F373" t="s">
        <v>21</v>
      </c>
      <c r="G373" t="s">
        <v>22</v>
      </c>
      <c r="H373">
        <v>523781</v>
      </c>
      <c r="I373" t="s">
        <v>415</v>
      </c>
      <c r="J373">
        <v>16.95</v>
      </c>
      <c r="K373">
        <v>4432</v>
      </c>
      <c r="M373">
        <v>369.33</v>
      </c>
      <c r="N373"/>
      <c r="O373">
        <v>65695.58</v>
      </c>
      <c r="Q373" t="s">
        <v>29</v>
      </c>
      <c r="R373">
        <v>7.0000000000000007E-2</v>
      </c>
      <c r="T373" t="s">
        <v>29</v>
      </c>
      <c r="U373">
        <v>52</v>
      </c>
      <c r="V373" s="53">
        <f>IF(COUNTIF(RLU!$C:$C,'P11'!$C373)&gt;0,VLOOKUP($C373,RLU!$C$2:$G$992,3,FALSE),0)</f>
        <v>0</v>
      </c>
      <c r="W373" s="53">
        <f>IF(COUNTIF(RLU!$C:$C,'P11'!$C373)&gt;0,VLOOKUP($C373,RLU!$C$2:$G$992,4,FALSE),0)</f>
        <v>0</v>
      </c>
      <c r="X373" s="53">
        <f>IF(COUNTIF(RLU!$C:$C,'P11'!$C373)&gt;0,VLOOKUP($C373,RLU!$C$2:$G$992,5,FALSE),0)</f>
        <v>0</v>
      </c>
      <c r="Y373" s="52" t="str">
        <f>VLOOKUP(H373,LU!C$4:D$24,2,FALSE)</f>
        <v>Wines</v>
      </c>
    </row>
    <row r="374" spans="1:25" hidden="1" x14ac:dyDescent="0.25">
      <c r="A374" s="14" t="s">
        <v>89</v>
      </c>
      <c r="B374">
        <v>145</v>
      </c>
      <c r="C374" s="31">
        <v>640011</v>
      </c>
      <c r="D374" t="s">
        <v>589</v>
      </c>
      <c r="E374" t="s">
        <v>20</v>
      </c>
      <c r="F374" t="s">
        <v>21</v>
      </c>
      <c r="G374" t="s">
        <v>22</v>
      </c>
      <c r="H374">
        <v>522561</v>
      </c>
      <c r="I374" t="s">
        <v>408</v>
      </c>
      <c r="J374">
        <v>11.35</v>
      </c>
      <c r="K374">
        <v>4394</v>
      </c>
      <c r="M374">
        <v>366.17</v>
      </c>
      <c r="N374"/>
      <c r="O374">
        <v>43356.73</v>
      </c>
      <c r="Q374" t="s">
        <v>29</v>
      </c>
      <c r="R374">
        <v>7.0000000000000007E-2</v>
      </c>
      <c r="T374" t="s">
        <v>29</v>
      </c>
      <c r="U374">
        <v>107</v>
      </c>
      <c r="V374" s="53">
        <f>IF(COUNTIF(RLU!$C:$C,'P11'!$C374)&gt;0,VLOOKUP($C374,RLU!$C$2:$G$992,3,FALSE),0)</f>
        <v>0</v>
      </c>
      <c r="W374" s="53">
        <f>IF(COUNTIF(RLU!$C:$C,'P11'!$C374)&gt;0,VLOOKUP($C374,RLU!$C$2:$G$992,4,FALSE),0)</f>
        <v>0</v>
      </c>
      <c r="X374" s="53">
        <f>IF(COUNTIF(RLU!$C:$C,'P11'!$C374)&gt;0,VLOOKUP($C374,RLU!$C$2:$G$992,5,FALSE),0)</f>
        <v>0</v>
      </c>
      <c r="Y374" s="52" t="str">
        <f>VLOOKUP(H374,LU!C$4:D$24,2,FALSE)</f>
        <v>Wines</v>
      </c>
    </row>
    <row r="375" spans="1:25" hidden="1" x14ac:dyDescent="0.25">
      <c r="A375" s="14" t="s">
        <v>89</v>
      </c>
      <c r="B375">
        <v>146</v>
      </c>
      <c r="C375" s="31">
        <v>568212</v>
      </c>
      <c r="D375" t="s">
        <v>576</v>
      </c>
      <c r="E375" t="s">
        <v>23</v>
      </c>
      <c r="F375" t="s">
        <v>21</v>
      </c>
      <c r="G375" t="s">
        <v>22</v>
      </c>
      <c r="H375">
        <v>706050</v>
      </c>
      <c r="I375" t="s">
        <v>538</v>
      </c>
      <c r="J375">
        <v>18.95</v>
      </c>
      <c r="K375">
        <v>4320</v>
      </c>
      <c r="L375">
        <v>2295</v>
      </c>
      <c r="M375">
        <v>360</v>
      </c>
      <c r="N375">
        <v>191.25</v>
      </c>
      <c r="O375">
        <v>71681.42</v>
      </c>
      <c r="P375">
        <v>38080.75</v>
      </c>
      <c r="Q375" t="s">
        <v>860</v>
      </c>
      <c r="R375">
        <v>7.0000000000000007E-2</v>
      </c>
      <c r="S375">
        <v>0.03</v>
      </c>
      <c r="T375" t="s">
        <v>150</v>
      </c>
      <c r="U375">
        <v>26</v>
      </c>
      <c r="V375" s="53">
        <f>IF(COUNTIF(RLU!$C:$C,'P11'!$C375)&gt;0,VLOOKUP($C375,RLU!$C$2:$G$992,3,FALSE),0)</f>
        <v>0</v>
      </c>
      <c r="W375" s="53">
        <f>IF(COUNTIF(RLU!$C:$C,'P11'!$C375)&gt;0,VLOOKUP($C375,RLU!$C$2:$G$992,4,FALSE),0)</f>
        <v>0</v>
      </c>
      <c r="X375" s="53">
        <f>IF(COUNTIF(RLU!$C:$C,'P11'!$C375)&gt;0,VLOOKUP($C375,RLU!$C$2:$G$992,5,FALSE),0)</f>
        <v>0</v>
      </c>
      <c r="Y375" s="52" t="str">
        <f>VLOOKUP(H375,LU!C$4:D$24,2,FALSE)</f>
        <v>Vintages</v>
      </c>
    </row>
    <row r="376" spans="1:25" hidden="1" x14ac:dyDescent="0.25">
      <c r="A376" s="14" t="s">
        <v>89</v>
      </c>
      <c r="B376">
        <v>147</v>
      </c>
      <c r="C376" s="31">
        <v>39974</v>
      </c>
      <c r="D376" t="s">
        <v>590</v>
      </c>
      <c r="E376" t="s">
        <v>591</v>
      </c>
      <c r="F376" t="s">
        <v>21</v>
      </c>
      <c r="G376" t="s">
        <v>22</v>
      </c>
      <c r="H376">
        <v>523781</v>
      </c>
      <c r="I376" t="s">
        <v>415</v>
      </c>
      <c r="J376">
        <v>17.95</v>
      </c>
      <c r="K376">
        <v>4253</v>
      </c>
      <c r="L376">
        <v>5856</v>
      </c>
      <c r="M376">
        <v>354.42</v>
      </c>
      <c r="N376">
        <v>488</v>
      </c>
      <c r="O376">
        <v>66805.97</v>
      </c>
      <c r="P376">
        <v>91985.84</v>
      </c>
      <c r="Q376" t="s">
        <v>58</v>
      </c>
      <c r="R376">
        <v>7.0000000000000007E-2</v>
      </c>
      <c r="S376">
        <v>0.09</v>
      </c>
      <c r="T376" t="s">
        <v>94</v>
      </c>
      <c r="U376">
        <v>38</v>
      </c>
      <c r="V376" s="53">
        <f>IF(COUNTIF(RLU!$C:$C,'P11'!$C376)&gt;0,VLOOKUP($C376,RLU!$C$2:$G$992,3,FALSE),0)</f>
        <v>0</v>
      </c>
      <c r="W376" s="53">
        <f>IF(COUNTIF(RLU!$C:$C,'P11'!$C376)&gt;0,VLOOKUP($C376,RLU!$C$2:$G$992,4,FALSE),0)</f>
        <v>0</v>
      </c>
      <c r="X376" s="53">
        <f>IF(COUNTIF(RLU!$C:$C,'P11'!$C376)&gt;0,VLOOKUP($C376,RLU!$C$2:$G$992,5,FALSE),0)</f>
        <v>0</v>
      </c>
      <c r="Y376" s="52" t="str">
        <f>VLOOKUP(H376,LU!C$4:D$24,2,FALSE)</f>
        <v>Wines</v>
      </c>
    </row>
    <row r="377" spans="1:25" x14ac:dyDescent="0.25">
      <c r="A377" s="14" t="s">
        <v>89</v>
      </c>
      <c r="B377">
        <v>148</v>
      </c>
      <c r="C377" s="31">
        <v>556274</v>
      </c>
      <c r="D377" t="s">
        <v>119</v>
      </c>
      <c r="E377" t="s">
        <v>73</v>
      </c>
      <c r="F377" t="s">
        <v>21</v>
      </c>
      <c r="G377" t="s">
        <v>22</v>
      </c>
      <c r="H377">
        <v>705020</v>
      </c>
      <c r="I377" t="s">
        <v>117</v>
      </c>
      <c r="J377">
        <v>19.95</v>
      </c>
      <c r="K377">
        <v>4209</v>
      </c>
      <c r="L377">
        <v>8250</v>
      </c>
      <c r="M377">
        <v>350.75</v>
      </c>
      <c r="N377">
        <v>687.5</v>
      </c>
      <c r="O377">
        <v>73564.38</v>
      </c>
      <c r="P377">
        <v>144192.48000000001</v>
      </c>
      <c r="Q377" t="s">
        <v>766</v>
      </c>
      <c r="R377">
        <v>7.0000000000000007E-2</v>
      </c>
      <c r="S377">
        <v>0.13</v>
      </c>
      <c r="T377" t="s">
        <v>880</v>
      </c>
      <c r="U377">
        <v>46</v>
      </c>
      <c r="V377" s="53" t="str">
        <f>IF(COUNTIF(RLU!$C:$C,'P11'!$C377)&gt;0,VLOOKUP($C377,RLU!$C$2:$G$992,3,FALSE),0)</f>
        <v>Jean Olivier</v>
      </c>
      <c r="W377" s="53" t="str">
        <f>IF(COUNTIF(RLU!$C:$C,'P11'!$C377)&gt;0,VLOOKUP($C377,RLU!$C$2:$G$992,4,FALSE),0)</f>
        <v>Rhone</v>
      </c>
      <c r="X377" s="53" t="str">
        <f>IF(COUNTIF(RLU!$C:$C,'P11'!$C377)&gt;0,VLOOKUP($C377,RLU!$C$2:$G$992,5,FALSE),0)</f>
        <v>Tavel</v>
      </c>
      <c r="Y377" s="52" t="str">
        <f>VLOOKUP(H377,LU!C$4:D$24,2,FALSE)</f>
        <v>Vintages</v>
      </c>
    </row>
    <row r="378" spans="1:25" hidden="1" x14ac:dyDescent="0.25">
      <c r="A378" s="14" t="s">
        <v>89</v>
      </c>
      <c r="B378">
        <v>149</v>
      </c>
      <c r="C378" s="31">
        <v>668467</v>
      </c>
      <c r="D378" t="s">
        <v>601</v>
      </c>
      <c r="E378" t="s">
        <v>412</v>
      </c>
      <c r="F378" t="s">
        <v>21</v>
      </c>
      <c r="G378" t="s">
        <v>22</v>
      </c>
      <c r="H378">
        <v>706020</v>
      </c>
      <c r="I378" t="s">
        <v>497</v>
      </c>
      <c r="J378">
        <v>19.95</v>
      </c>
      <c r="K378">
        <v>4163</v>
      </c>
      <c r="M378">
        <v>346.92</v>
      </c>
      <c r="N378"/>
      <c r="O378">
        <v>72760.399999999994</v>
      </c>
      <c r="Q378" t="s">
        <v>29</v>
      </c>
      <c r="R378">
        <v>0.06</v>
      </c>
      <c r="T378" t="s">
        <v>29</v>
      </c>
      <c r="U378">
        <v>38</v>
      </c>
      <c r="V378" s="53">
        <f>IF(COUNTIF(RLU!$C:$C,'P11'!$C378)&gt;0,VLOOKUP($C378,RLU!$C$2:$G$992,3,FALSE),0)</f>
        <v>0</v>
      </c>
      <c r="W378" s="53">
        <f>IF(COUNTIF(RLU!$C:$C,'P11'!$C378)&gt;0,VLOOKUP($C378,RLU!$C$2:$G$992,4,FALSE),0)</f>
        <v>0</v>
      </c>
      <c r="X378" s="53">
        <f>IF(COUNTIF(RLU!$C:$C,'P11'!$C378)&gt;0,VLOOKUP($C378,RLU!$C$2:$G$992,5,FALSE),0)</f>
        <v>0</v>
      </c>
      <c r="Y378" s="52" t="str">
        <f>VLOOKUP(H378,LU!C$4:D$24,2,FALSE)</f>
        <v>Vintages</v>
      </c>
    </row>
    <row r="379" spans="1:25" hidden="1" x14ac:dyDescent="0.25">
      <c r="A379" s="14" t="s">
        <v>89</v>
      </c>
      <c r="B379">
        <v>150</v>
      </c>
      <c r="C379" s="31">
        <v>68833</v>
      </c>
      <c r="D379" t="s">
        <v>592</v>
      </c>
      <c r="E379" t="s">
        <v>20</v>
      </c>
      <c r="F379" t="s">
        <v>21</v>
      </c>
      <c r="G379" t="s">
        <v>22</v>
      </c>
      <c r="H379">
        <v>523781</v>
      </c>
      <c r="I379" t="s">
        <v>415</v>
      </c>
      <c r="J379">
        <v>23.95</v>
      </c>
      <c r="K379">
        <v>4115</v>
      </c>
      <c r="L379">
        <v>6052</v>
      </c>
      <c r="M379">
        <v>342.92</v>
      </c>
      <c r="N379">
        <v>504.33</v>
      </c>
      <c r="O379">
        <v>86487.83</v>
      </c>
      <c r="P379">
        <v>127199.12</v>
      </c>
      <c r="Q379" t="s">
        <v>520</v>
      </c>
      <c r="R379">
        <v>0.06</v>
      </c>
      <c r="S379">
        <v>0.09</v>
      </c>
      <c r="T379" t="s">
        <v>93</v>
      </c>
      <c r="U379">
        <v>28</v>
      </c>
      <c r="V379" s="53">
        <f>IF(COUNTIF(RLU!$C:$C,'P11'!$C379)&gt;0,VLOOKUP($C379,RLU!$C$2:$G$992,3,FALSE),0)</f>
        <v>0</v>
      </c>
      <c r="W379" s="53">
        <f>IF(COUNTIF(RLU!$C:$C,'P11'!$C379)&gt;0,VLOOKUP($C379,RLU!$C$2:$G$992,4,FALSE),0)</f>
        <v>0</v>
      </c>
      <c r="X379" s="53">
        <f>IF(COUNTIF(RLU!$C:$C,'P11'!$C379)&gt;0,VLOOKUP($C379,RLU!$C$2:$G$992,5,FALSE),0)</f>
        <v>0</v>
      </c>
      <c r="Y379" s="52" t="str">
        <f>VLOOKUP(H379,LU!C$4:D$24,2,FALSE)</f>
        <v>Wines</v>
      </c>
    </row>
    <row r="380" spans="1:25" hidden="1" x14ac:dyDescent="0.25">
      <c r="A380" s="14" t="s">
        <v>89</v>
      </c>
      <c r="B380">
        <v>151</v>
      </c>
      <c r="C380" s="31">
        <v>546077</v>
      </c>
      <c r="D380" t="s">
        <v>532</v>
      </c>
      <c r="E380" t="s">
        <v>407</v>
      </c>
      <c r="F380" t="s">
        <v>511</v>
      </c>
      <c r="G380" t="s">
        <v>512</v>
      </c>
      <c r="H380">
        <v>522561</v>
      </c>
      <c r="I380" t="s">
        <v>408</v>
      </c>
      <c r="J380">
        <v>3.95</v>
      </c>
      <c r="K380">
        <v>12061</v>
      </c>
      <c r="L380">
        <v>106432</v>
      </c>
      <c r="M380">
        <v>335.03</v>
      </c>
      <c r="N380">
        <v>2956.44</v>
      </c>
      <c r="O380">
        <v>41092.79</v>
      </c>
      <c r="P380">
        <v>362622.3</v>
      </c>
      <c r="Q380" t="s">
        <v>77</v>
      </c>
      <c r="R380">
        <v>0.06</v>
      </c>
      <c r="S380">
        <v>0.54</v>
      </c>
      <c r="T380" t="s">
        <v>77</v>
      </c>
      <c r="U380">
        <v>58</v>
      </c>
      <c r="V380" s="53">
        <f>IF(COUNTIF(RLU!$C:$C,'P11'!$C380)&gt;0,VLOOKUP($C380,RLU!$C$2:$G$992,3,FALSE),0)</f>
        <v>0</v>
      </c>
      <c r="W380" s="53">
        <f>IF(COUNTIF(RLU!$C:$C,'P11'!$C380)&gt;0,VLOOKUP($C380,RLU!$C$2:$G$992,4,FALSE),0)</f>
        <v>0</v>
      </c>
      <c r="X380" s="53">
        <f>IF(COUNTIF(RLU!$C:$C,'P11'!$C380)&gt;0,VLOOKUP($C380,RLU!$C$2:$G$992,5,FALSE),0)</f>
        <v>0</v>
      </c>
      <c r="Y380" s="52" t="str">
        <f>VLOOKUP(H380,LU!C$4:D$24,2,FALSE)</f>
        <v>Wines</v>
      </c>
    </row>
    <row r="381" spans="1:25" x14ac:dyDescent="0.25">
      <c r="A381" s="14" t="s">
        <v>89</v>
      </c>
      <c r="B381">
        <v>152</v>
      </c>
      <c r="C381" s="31">
        <v>451138</v>
      </c>
      <c r="D381" t="s">
        <v>154</v>
      </c>
      <c r="E381" t="s">
        <v>67</v>
      </c>
      <c r="F381" t="s">
        <v>21</v>
      </c>
      <c r="G381" t="s">
        <v>24</v>
      </c>
      <c r="H381">
        <v>705020</v>
      </c>
      <c r="I381" t="s">
        <v>117</v>
      </c>
      <c r="J381">
        <v>32.950000000000003</v>
      </c>
      <c r="K381">
        <v>1967</v>
      </c>
      <c r="L381">
        <v>1227</v>
      </c>
      <c r="M381">
        <v>327.83</v>
      </c>
      <c r="N381">
        <v>204.5</v>
      </c>
      <c r="O381">
        <v>57008.19</v>
      </c>
      <c r="P381">
        <v>35561.279999999999</v>
      </c>
      <c r="Q381" t="s">
        <v>777</v>
      </c>
      <c r="R381">
        <v>0.06</v>
      </c>
      <c r="S381">
        <v>0.04</v>
      </c>
      <c r="T381" t="s">
        <v>79</v>
      </c>
      <c r="U381">
        <v>14</v>
      </c>
      <c r="V381" s="53" t="str">
        <f>IF(COUNTIF(RLU!$C:$C,'P11'!$C381)&gt;0,VLOOKUP($C381,RLU!$C$2:$G$992,3,FALSE),0)</f>
        <v>Gerard Bertrand</v>
      </c>
      <c r="W381" s="53" t="str">
        <f>IF(COUNTIF(RLU!$C:$C,'P11'!$C381)&gt;0,VLOOKUP($C381,RLU!$C$2:$G$992,4,FALSE),0)</f>
        <v>Midi</v>
      </c>
      <c r="X381" s="53" t="str">
        <f>IF(COUNTIF(RLU!$C:$C,'P11'!$C381)&gt;0,VLOOKUP($C381,RLU!$C$2:$G$992,5,FALSE),0)</f>
        <v>Midi</v>
      </c>
      <c r="Y381" s="52" t="str">
        <f>VLOOKUP(H381,LU!C$4:D$24,2,FALSE)</f>
        <v>Vintages</v>
      </c>
    </row>
    <row r="382" spans="1:25" hidden="1" x14ac:dyDescent="0.25">
      <c r="A382" s="14" t="s">
        <v>89</v>
      </c>
      <c r="B382">
        <v>153</v>
      </c>
      <c r="C382" s="31">
        <v>699934</v>
      </c>
      <c r="D382" t="s">
        <v>635</v>
      </c>
      <c r="E382" t="s">
        <v>28</v>
      </c>
      <c r="F382" t="s">
        <v>21</v>
      </c>
      <c r="G382" t="s">
        <v>22</v>
      </c>
      <c r="H382">
        <v>705040</v>
      </c>
      <c r="I382" t="s">
        <v>536</v>
      </c>
      <c r="J382">
        <v>14.95</v>
      </c>
      <c r="K382">
        <v>3900</v>
      </c>
      <c r="L382">
        <v>9403</v>
      </c>
      <c r="M382">
        <v>325</v>
      </c>
      <c r="N382">
        <v>783.58</v>
      </c>
      <c r="O382">
        <v>50907.08</v>
      </c>
      <c r="P382">
        <v>122738.27</v>
      </c>
      <c r="Q382" t="s">
        <v>876</v>
      </c>
      <c r="R382">
        <v>0.06</v>
      </c>
      <c r="S382">
        <v>0.14000000000000001</v>
      </c>
      <c r="T382" t="s">
        <v>725</v>
      </c>
      <c r="U382">
        <v>56</v>
      </c>
      <c r="V382" s="53">
        <f>IF(COUNTIF(RLU!$C:$C,'P11'!$C382)&gt;0,VLOOKUP($C382,RLU!$C$2:$G$992,3,FALSE),0)</f>
        <v>0</v>
      </c>
      <c r="W382" s="53">
        <f>IF(COUNTIF(RLU!$C:$C,'P11'!$C382)&gt;0,VLOOKUP($C382,RLU!$C$2:$G$992,4,FALSE),0)</f>
        <v>0</v>
      </c>
      <c r="X382" s="53">
        <f>IF(COUNTIF(RLU!$C:$C,'P11'!$C382)&gt;0,VLOOKUP($C382,RLU!$C$2:$G$992,5,FALSE),0)</f>
        <v>0</v>
      </c>
      <c r="Y382" s="52" t="str">
        <f>VLOOKUP(H382,LU!C$4:D$24,2,FALSE)</f>
        <v>Vintages</v>
      </c>
    </row>
    <row r="383" spans="1:25" x14ac:dyDescent="0.25">
      <c r="A383" s="14" t="s">
        <v>89</v>
      </c>
      <c r="B383">
        <v>154</v>
      </c>
      <c r="C383" s="31">
        <v>556241</v>
      </c>
      <c r="D383" t="s">
        <v>170</v>
      </c>
      <c r="E383" t="s">
        <v>60</v>
      </c>
      <c r="F383" t="s">
        <v>21</v>
      </c>
      <c r="G383" t="s">
        <v>22</v>
      </c>
      <c r="H383">
        <v>705020</v>
      </c>
      <c r="I383" t="s">
        <v>117</v>
      </c>
      <c r="J383">
        <v>17.95</v>
      </c>
      <c r="K383">
        <v>3879</v>
      </c>
      <c r="L383">
        <v>1724</v>
      </c>
      <c r="M383">
        <v>323.25</v>
      </c>
      <c r="N383">
        <v>143.66999999999999</v>
      </c>
      <c r="O383">
        <v>60931.19</v>
      </c>
      <c r="P383">
        <v>27080.53</v>
      </c>
      <c r="Q383" t="s">
        <v>881</v>
      </c>
      <c r="R383">
        <v>0.06</v>
      </c>
      <c r="S383">
        <v>0.03</v>
      </c>
      <c r="T383" t="s">
        <v>59</v>
      </c>
      <c r="U383">
        <v>31</v>
      </c>
      <c r="V383" s="53" t="str">
        <f>IF(COUNTIF(RLU!$C:$C,'P11'!$C383)&gt;0,VLOOKUP($C383,RLU!$C$2:$G$992,3,FALSE),0)</f>
        <v>Delafont</v>
      </c>
      <c r="W383" s="53" t="str">
        <f>IF(COUNTIF(RLU!$C:$C,'P11'!$C383)&gt;0,VLOOKUP($C383,RLU!$C$2:$G$992,4,FALSE),0)</f>
        <v>Languedoc</v>
      </c>
      <c r="X383" s="53" t="str">
        <f>IF(COUNTIF(RLU!$C:$C,'P11'!$C383)&gt;0,VLOOKUP($C383,RLU!$C$2:$G$992,5,FALSE),0)</f>
        <v>Languedoc</v>
      </c>
      <c r="Y383" s="52" t="str">
        <f>VLOOKUP(H383,LU!C$4:D$24,2,FALSE)</f>
        <v>Vintages</v>
      </c>
    </row>
    <row r="384" spans="1:25" x14ac:dyDescent="0.25">
      <c r="A384" s="14" t="s">
        <v>89</v>
      </c>
      <c r="B384">
        <v>155</v>
      </c>
      <c r="C384" s="31">
        <v>680801</v>
      </c>
      <c r="D384" t="s">
        <v>123</v>
      </c>
      <c r="E384" t="s">
        <v>33</v>
      </c>
      <c r="F384" t="s">
        <v>21</v>
      </c>
      <c r="G384" t="s">
        <v>22</v>
      </c>
      <c r="H384">
        <v>705020</v>
      </c>
      <c r="I384" t="s">
        <v>117</v>
      </c>
      <c r="J384">
        <v>19.95</v>
      </c>
      <c r="K384">
        <v>3816</v>
      </c>
      <c r="L384">
        <v>7720</v>
      </c>
      <c r="M384">
        <v>318</v>
      </c>
      <c r="N384">
        <v>643.33000000000004</v>
      </c>
      <c r="O384">
        <v>66695.58</v>
      </c>
      <c r="P384">
        <v>134929.20000000001</v>
      </c>
      <c r="Q384" t="s">
        <v>857</v>
      </c>
      <c r="R384">
        <v>0.06</v>
      </c>
      <c r="S384">
        <v>0.12</v>
      </c>
      <c r="T384" t="s">
        <v>83</v>
      </c>
      <c r="U384">
        <v>23</v>
      </c>
      <c r="V384" s="53" t="str">
        <f>IF(COUNTIF(RLU!$C:$C,'P11'!$C384)&gt;0,VLOOKUP($C384,RLU!$C$2:$G$992,3,FALSE),0)</f>
        <v>Perrin</v>
      </c>
      <c r="W384" s="53" t="str">
        <f>IF(COUNTIF(RLU!$C:$C,'P11'!$C384)&gt;0,VLOOKUP($C384,RLU!$C$2:$G$992,4,FALSE),0)</f>
        <v>Rhone</v>
      </c>
      <c r="X384" s="53" t="str">
        <f>IF(COUNTIF(RLU!$C:$C,'P11'!$C384)&gt;0,VLOOKUP($C384,RLU!$C$2:$G$992,5,FALSE),0)</f>
        <v>Tavel</v>
      </c>
      <c r="Y384" s="52" t="str">
        <f>VLOOKUP(H384,LU!C$4:D$24,2,FALSE)</f>
        <v>Vintages</v>
      </c>
    </row>
    <row r="385" spans="1:25" hidden="1" x14ac:dyDescent="0.25">
      <c r="A385" s="14" t="s">
        <v>89</v>
      </c>
      <c r="B385">
        <v>156</v>
      </c>
      <c r="C385" s="31">
        <v>557595</v>
      </c>
      <c r="D385" t="s">
        <v>596</v>
      </c>
      <c r="E385" t="s">
        <v>597</v>
      </c>
      <c r="F385" t="s">
        <v>21</v>
      </c>
      <c r="G385" t="s">
        <v>22</v>
      </c>
      <c r="H385">
        <v>706020</v>
      </c>
      <c r="I385" t="s">
        <v>497</v>
      </c>
      <c r="J385">
        <v>21.95</v>
      </c>
      <c r="K385">
        <v>3737</v>
      </c>
      <c r="L385">
        <v>5805</v>
      </c>
      <c r="M385">
        <v>311.42</v>
      </c>
      <c r="N385">
        <v>483.75</v>
      </c>
      <c r="O385">
        <v>71928.98</v>
      </c>
      <c r="P385">
        <v>111733.41</v>
      </c>
      <c r="Q385" t="s">
        <v>54</v>
      </c>
      <c r="R385">
        <v>0.06</v>
      </c>
      <c r="S385">
        <v>0.09</v>
      </c>
      <c r="T385" t="s">
        <v>93</v>
      </c>
      <c r="U385">
        <v>23</v>
      </c>
      <c r="V385" s="53">
        <f>IF(COUNTIF(RLU!$C:$C,'P11'!$C385)&gt;0,VLOOKUP($C385,RLU!$C$2:$G$992,3,FALSE),0)</f>
        <v>0</v>
      </c>
      <c r="W385" s="53">
        <f>IF(COUNTIF(RLU!$C:$C,'P11'!$C385)&gt;0,VLOOKUP($C385,RLU!$C$2:$G$992,4,FALSE),0)</f>
        <v>0</v>
      </c>
      <c r="X385" s="53">
        <f>IF(COUNTIF(RLU!$C:$C,'P11'!$C385)&gt;0,VLOOKUP($C385,RLU!$C$2:$G$992,5,FALSE),0)</f>
        <v>0</v>
      </c>
      <c r="Y385" s="52" t="str">
        <f>VLOOKUP(H385,LU!C$4:D$24,2,FALSE)</f>
        <v>Vintages</v>
      </c>
    </row>
    <row r="386" spans="1:25" x14ac:dyDescent="0.25">
      <c r="A386" s="14" t="s">
        <v>89</v>
      </c>
      <c r="B386">
        <v>157</v>
      </c>
      <c r="C386" s="31">
        <v>667329</v>
      </c>
      <c r="D386" t="s">
        <v>137</v>
      </c>
      <c r="E386" t="s">
        <v>85</v>
      </c>
      <c r="F386" t="s">
        <v>21</v>
      </c>
      <c r="G386" t="s">
        <v>22</v>
      </c>
      <c r="H386">
        <v>705020</v>
      </c>
      <c r="I386" t="s">
        <v>117</v>
      </c>
      <c r="J386">
        <v>23.95</v>
      </c>
      <c r="K386">
        <v>3723</v>
      </c>
      <c r="M386">
        <v>310.25</v>
      </c>
      <c r="N386"/>
      <c r="O386">
        <v>78248.89</v>
      </c>
      <c r="Q386" t="s">
        <v>29</v>
      </c>
      <c r="R386">
        <v>0.06</v>
      </c>
      <c r="T386" t="s">
        <v>29</v>
      </c>
      <c r="U386">
        <v>31</v>
      </c>
      <c r="V386" s="53" t="str">
        <f>IF(COUNTIF(RLU!$C:$C,'P11'!$C386)&gt;0,VLOOKUP($C386,RLU!$C$2:$G$992,3,FALSE),0)</f>
        <v>Other</v>
      </c>
      <c r="W386" s="53" t="str">
        <f>IF(COUNTIF(RLU!$C:$C,'P11'!$C386)&gt;0,VLOOKUP($C386,RLU!$C$2:$G$992,4,FALSE),0)</f>
        <v>Provence</v>
      </c>
      <c r="X386" s="53" t="str">
        <f>IF(COUNTIF(RLU!$C:$C,'P11'!$C386)&gt;0,VLOOKUP($C386,RLU!$C$2:$G$992,5,FALSE),0)</f>
        <v>Aix en Provence</v>
      </c>
      <c r="Y386" s="52" t="str">
        <f>VLOOKUP(H386,LU!C$4:D$24,2,FALSE)</f>
        <v>Vintages</v>
      </c>
    </row>
    <row r="387" spans="1:25" x14ac:dyDescent="0.25">
      <c r="A387" s="14" t="s">
        <v>89</v>
      </c>
      <c r="B387">
        <v>158</v>
      </c>
      <c r="C387" s="31">
        <v>409771</v>
      </c>
      <c r="D387" t="s">
        <v>761</v>
      </c>
      <c r="E387" t="s">
        <v>51</v>
      </c>
      <c r="F387" t="s">
        <v>21</v>
      </c>
      <c r="G387" t="s">
        <v>22</v>
      </c>
      <c r="H387">
        <v>705020</v>
      </c>
      <c r="I387" t="s">
        <v>117</v>
      </c>
      <c r="J387">
        <v>19.95</v>
      </c>
      <c r="K387">
        <v>3718</v>
      </c>
      <c r="M387">
        <v>309.83</v>
      </c>
      <c r="N387"/>
      <c r="O387">
        <v>64982.74</v>
      </c>
      <c r="Q387" t="s">
        <v>29</v>
      </c>
      <c r="R387">
        <v>0.06</v>
      </c>
      <c r="T387" t="s">
        <v>29</v>
      </c>
      <c r="U387">
        <v>22</v>
      </c>
      <c r="V387" s="53" t="str">
        <f>IF(COUNTIF(RLU!$C:$C,'P11'!$C387)&gt;0,VLOOKUP($C387,RLU!$C$2:$G$992,3,FALSE),0)</f>
        <v>Other</v>
      </c>
      <c r="W387" s="53" t="str">
        <f>IF(COUNTIF(RLU!$C:$C,'P11'!$C387)&gt;0,VLOOKUP($C387,RLU!$C$2:$G$992,4,FALSE),0)</f>
        <v>Provence</v>
      </c>
      <c r="X387" s="53" t="str">
        <f>IF(COUNTIF(RLU!$C:$C,'P11'!$C387)&gt;0,VLOOKUP($C387,RLU!$C$2:$G$992,5,FALSE),0)</f>
        <v>Provence</v>
      </c>
      <c r="Y387" s="52" t="str">
        <f>VLOOKUP(H387,LU!C$4:D$24,2,FALSE)</f>
        <v>Vintages</v>
      </c>
    </row>
    <row r="388" spans="1:25" hidden="1" x14ac:dyDescent="0.25">
      <c r="A388" s="14" t="s">
        <v>89</v>
      </c>
      <c r="B388">
        <v>159</v>
      </c>
      <c r="C388" s="31">
        <v>71050</v>
      </c>
      <c r="D388" t="s">
        <v>599</v>
      </c>
      <c r="E388" t="s">
        <v>600</v>
      </c>
      <c r="F388" t="s">
        <v>21</v>
      </c>
      <c r="G388" t="s">
        <v>22</v>
      </c>
      <c r="H388">
        <v>705050</v>
      </c>
      <c r="I388" t="s">
        <v>559</v>
      </c>
      <c r="J388">
        <v>13.95</v>
      </c>
      <c r="K388">
        <v>3612</v>
      </c>
      <c r="L388">
        <v>4668</v>
      </c>
      <c r="M388">
        <v>301</v>
      </c>
      <c r="N388">
        <v>389</v>
      </c>
      <c r="O388">
        <v>43951.33</v>
      </c>
      <c r="P388">
        <v>56800.88</v>
      </c>
      <c r="Q388" t="s">
        <v>40</v>
      </c>
      <c r="R388">
        <v>0.06</v>
      </c>
      <c r="S388">
        <v>7.0000000000000007E-2</v>
      </c>
      <c r="T388" t="s">
        <v>427</v>
      </c>
      <c r="U388">
        <v>20</v>
      </c>
      <c r="V388" s="53">
        <f>IF(COUNTIF(RLU!$C:$C,'P11'!$C388)&gt;0,VLOOKUP($C388,RLU!$C$2:$G$992,3,FALSE),0)</f>
        <v>0</v>
      </c>
      <c r="W388" s="53">
        <f>IF(COUNTIF(RLU!$C:$C,'P11'!$C388)&gt;0,VLOOKUP($C388,RLU!$C$2:$G$992,4,FALSE),0)</f>
        <v>0</v>
      </c>
      <c r="X388" s="53">
        <f>IF(COUNTIF(RLU!$C:$C,'P11'!$C388)&gt;0,VLOOKUP($C388,RLU!$C$2:$G$992,5,FALSE),0)</f>
        <v>0</v>
      </c>
      <c r="Y388" s="52" t="str">
        <f>VLOOKUP(H388,LU!C$4:D$24,2,FALSE)</f>
        <v>Vintages</v>
      </c>
    </row>
    <row r="389" spans="1:25" x14ac:dyDescent="0.25">
      <c r="A389" s="14" t="s">
        <v>89</v>
      </c>
      <c r="B389">
        <v>160</v>
      </c>
      <c r="C389" s="31">
        <v>667337</v>
      </c>
      <c r="D389" t="s">
        <v>146</v>
      </c>
      <c r="E389" t="s">
        <v>67</v>
      </c>
      <c r="F389" t="s">
        <v>21</v>
      </c>
      <c r="G389" t="s">
        <v>22</v>
      </c>
      <c r="H389">
        <v>705020</v>
      </c>
      <c r="I389" t="s">
        <v>117</v>
      </c>
      <c r="J389">
        <v>29.95</v>
      </c>
      <c r="K389">
        <v>3610</v>
      </c>
      <c r="M389">
        <v>300.83</v>
      </c>
      <c r="N389"/>
      <c r="O389">
        <v>95042.04</v>
      </c>
      <c r="Q389" t="s">
        <v>29</v>
      </c>
      <c r="R389">
        <v>0.06</v>
      </c>
      <c r="T389" t="s">
        <v>29</v>
      </c>
      <c r="U389">
        <v>30</v>
      </c>
      <c r="V389" s="53" t="str">
        <f>IF(COUNTIF(RLU!$C:$C,'P11'!$C389)&gt;0,VLOOKUP($C389,RLU!$C$2:$G$992,3,FALSE),0)</f>
        <v>Gerard Bertrand</v>
      </c>
      <c r="W389" s="53" t="str">
        <f>IF(COUNTIF(RLU!$C:$C,'P11'!$C389)&gt;0,VLOOKUP($C389,RLU!$C$2:$G$992,4,FALSE),0)</f>
        <v>Languedoc</v>
      </c>
      <c r="X389" s="53" t="str">
        <f>IF(COUNTIF(RLU!$C:$C,'P11'!$C389)&gt;0,VLOOKUP($C389,RLU!$C$2:$G$992,5,FALSE),0)</f>
        <v>Languedoc</v>
      </c>
      <c r="Y389" s="52" t="str">
        <f>VLOOKUP(H389,LU!C$4:D$24,2,FALSE)</f>
        <v>Vintages</v>
      </c>
    </row>
    <row r="390" spans="1:25" hidden="1" x14ac:dyDescent="0.25">
      <c r="A390" s="14" t="s">
        <v>89</v>
      </c>
      <c r="B390">
        <v>161</v>
      </c>
      <c r="C390" s="31">
        <v>177840</v>
      </c>
      <c r="D390" t="s">
        <v>593</v>
      </c>
      <c r="E390" t="s">
        <v>594</v>
      </c>
      <c r="F390" t="s">
        <v>21</v>
      </c>
      <c r="G390" t="s">
        <v>22</v>
      </c>
      <c r="H390">
        <v>523781</v>
      </c>
      <c r="I390" t="s">
        <v>415</v>
      </c>
      <c r="J390">
        <v>14.95</v>
      </c>
      <c r="K390">
        <v>3567</v>
      </c>
      <c r="L390">
        <v>5875</v>
      </c>
      <c r="M390">
        <v>297.25</v>
      </c>
      <c r="N390">
        <v>489.58</v>
      </c>
      <c r="O390">
        <v>46560.4</v>
      </c>
      <c r="P390">
        <v>76686.95</v>
      </c>
      <c r="Q390" t="s">
        <v>486</v>
      </c>
      <c r="R390">
        <v>0.06</v>
      </c>
      <c r="S390">
        <v>0.09</v>
      </c>
      <c r="T390" t="s">
        <v>93</v>
      </c>
      <c r="U390">
        <v>34</v>
      </c>
      <c r="V390" s="53">
        <f>IF(COUNTIF(RLU!$C:$C,'P11'!$C390)&gt;0,VLOOKUP($C390,RLU!$C$2:$G$992,3,FALSE),0)</f>
        <v>0</v>
      </c>
      <c r="W390" s="53">
        <f>IF(COUNTIF(RLU!$C:$C,'P11'!$C390)&gt;0,VLOOKUP($C390,RLU!$C$2:$G$992,4,FALSE),0)</f>
        <v>0</v>
      </c>
      <c r="X390" s="53">
        <f>IF(COUNTIF(RLU!$C:$C,'P11'!$C390)&gt;0,VLOOKUP($C390,RLU!$C$2:$G$992,5,FALSE),0)</f>
        <v>0</v>
      </c>
      <c r="Y390" s="52" t="str">
        <f>VLOOKUP(H390,LU!C$4:D$24,2,FALSE)</f>
        <v>Wines</v>
      </c>
    </row>
    <row r="391" spans="1:25" hidden="1" x14ac:dyDescent="0.25">
      <c r="A391" s="14" t="s">
        <v>89</v>
      </c>
      <c r="B391">
        <v>162</v>
      </c>
      <c r="C391" s="31">
        <v>668772</v>
      </c>
      <c r="D391" t="s">
        <v>650</v>
      </c>
      <c r="E391" t="s">
        <v>651</v>
      </c>
      <c r="F391" t="s">
        <v>21</v>
      </c>
      <c r="G391" t="s">
        <v>22</v>
      </c>
      <c r="H391">
        <v>705040</v>
      </c>
      <c r="I391" t="s">
        <v>536</v>
      </c>
      <c r="J391">
        <v>13.95</v>
      </c>
      <c r="K391">
        <v>3563</v>
      </c>
      <c r="M391">
        <v>296.92</v>
      </c>
      <c r="N391"/>
      <c r="O391">
        <v>43355.09</v>
      </c>
      <c r="Q391" t="s">
        <v>29</v>
      </c>
      <c r="R391">
        <v>0.06</v>
      </c>
      <c r="T391" t="s">
        <v>29</v>
      </c>
      <c r="U391">
        <v>78</v>
      </c>
      <c r="V391" s="53">
        <f>IF(COUNTIF(RLU!$C:$C,'P11'!$C391)&gt;0,VLOOKUP($C391,RLU!$C$2:$G$992,3,FALSE),0)</f>
        <v>0</v>
      </c>
      <c r="W391" s="53">
        <f>IF(COUNTIF(RLU!$C:$C,'P11'!$C391)&gt;0,VLOOKUP($C391,RLU!$C$2:$G$992,4,FALSE),0)</f>
        <v>0</v>
      </c>
      <c r="X391" s="53">
        <f>IF(COUNTIF(RLU!$C:$C,'P11'!$C391)&gt;0,VLOOKUP($C391,RLU!$C$2:$G$992,5,FALSE),0)</f>
        <v>0</v>
      </c>
      <c r="Y391" s="52" t="str">
        <f>VLOOKUP(H391,LU!C$4:D$24,2,FALSE)</f>
        <v>Vintages</v>
      </c>
    </row>
    <row r="392" spans="1:25" hidden="1" x14ac:dyDescent="0.25">
      <c r="A392" s="14" t="s">
        <v>89</v>
      </c>
      <c r="B392">
        <v>163</v>
      </c>
      <c r="C392" s="31">
        <v>468652</v>
      </c>
      <c r="D392" t="s">
        <v>844</v>
      </c>
      <c r="E392" t="s">
        <v>42</v>
      </c>
      <c r="F392" t="s">
        <v>21</v>
      </c>
      <c r="G392" t="s">
        <v>22</v>
      </c>
      <c r="H392">
        <v>706050</v>
      </c>
      <c r="I392" t="s">
        <v>538</v>
      </c>
      <c r="J392">
        <v>17.95</v>
      </c>
      <c r="K392">
        <v>3479</v>
      </c>
      <c r="L392">
        <v>1922</v>
      </c>
      <c r="M392">
        <v>289.92</v>
      </c>
      <c r="N392">
        <v>160.16999999999999</v>
      </c>
      <c r="O392">
        <v>54648.01</v>
      </c>
      <c r="P392">
        <v>30190.71</v>
      </c>
      <c r="Q392" t="s">
        <v>790</v>
      </c>
      <c r="R392">
        <v>0.05</v>
      </c>
      <c r="S392">
        <v>0.03</v>
      </c>
      <c r="T392" t="s">
        <v>459</v>
      </c>
      <c r="U392">
        <v>27</v>
      </c>
      <c r="V392" s="53">
        <f>IF(COUNTIF(RLU!$C:$C,'P11'!$C392)&gt;0,VLOOKUP($C392,RLU!$C$2:$G$992,3,FALSE),0)</f>
        <v>0</v>
      </c>
      <c r="W392" s="53">
        <f>IF(COUNTIF(RLU!$C:$C,'P11'!$C392)&gt;0,VLOOKUP($C392,RLU!$C$2:$G$992,4,FALSE),0)</f>
        <v>0</v>
      </c>
      <c r="X392" s="53">
        <f>IF(COUNTIF(RLU!$C:$C,'P11'!$C392)&gt;0,VLOOKUP($C392,RLU!$C$2:$G$992,5,FALSE),0)</f>
        <v>0</v>
      </c>
      <c r="Y392" s="52" t="str">
        <f>VLOOKUP(H392,LU!C$4:D$24,2,FALSE)</f>
        <v>Vintages</v>
      </c>
    </row>
    <row r="393" spans="1:25" hidden="1" x14ac:dyDescent="0.25">
      <c r="A393" s="14" t="s">
        <v>89</v>
      </c>
      <c r="B393">
        <v>164</v>
      </c>
      <c r="C393" s="31">
        <v>498428</v>
      </c>
      <c r="D393" t="s">
        <v>602</v>
      </c>
      <c r="E393" t="s">
        <v>539</v>
      </c>
      <c r="F393" t="s">
        <v>21</v>
      </c>
      <c r="G393" t="s">
        <v>22</v>
      </c>
      <c r="H393">
        <v>706030</v>
      </c>
      <c r="I393" t="s">
        <v>438</v>
      </c>
      <c r="J393">
        <v>19.95</v>
      </c>
      <c r="K393">
        <v>3457</v>
      </c>
      <c r="L393">
        <v>3635</v>
      </c>
      <c r="M393">
        <v>288.08</v>
      </c>
      <c r="N393">
        <v>302.92</v>
      </c>
      <c r="O393">
        <v>60421.02</v>
      </c>
      <c r="P393">
        <v>63532.08</v>
      </c>
      <c r="Q393" t="s">
        <v>436</v>
      </c>
      <c r="R393">
        <v>0.05</v>
      </c>
      <c r="S393">
        <v>0.06</v>
      </c>
      <c r="T393" t="s">
        <v>429</v>
      </c>
      <c r="U393">
        <v>30</v>
      </c>
      <c r="V393" s="53">
        <f>IF(COUNTIF(RLU!$C:$C,'P11'!$C393)&gt;0,VLOOKUP($C393,RLU!$C$2:$G$992,3,FALSE),0)</f>
        <v>0</v>
      </c>
      <c r="W393" s="53">
        <f>IF(COUNTIF(RLU!$C:$C,'P11'!$C393)&gt;0,VLOOKUP($C393,RLU!$C$2:$G$992,4,FALSE),0)</f>
        <v>0</v>
      </c>
      <c r="X393" s="53">
        <f>IF(COUNTIF(RLU!$C:$C,'P11'!$C393)&gt;0,VLOOKUP($C393,RLU!$C$2:$G$992,5,FALSE),0)</f>
        <v>0</v>
      </c>
      <c r="Y393" s="52" t="str">
        <f>VLOOKUP(H393,LU!C$4:D$24,2,FALSE)</f>
        <v>Vintages</v>
      </c>
    </row>
    <row r="394" spans="1:25" hidden="1" x14ac:dyDescent="0.25">
      <c r="A394" s="14" t="s">
        <v>89</v>
      </c>
      <c r="B394">
        <v>165</v>
      </c>
      <c r="C394" s="31">
        <v>668418</v>
      </c>
      <c r="D394" t="s">
        <v>763</v>
      </c>
      <c r="E394" t="s">
        <v>103</v>
      </c>
      <c r="F394" t="s">
        <v>21</v>
      </c>
      <c r="G394" t="s">
        <v>22</v>
      </c>
      <c r="H394">
        <v>706050</v>
      </c>
      <c r="I394" t="s">
        <v>538</v>
      </c>
      <c r="J394">
        <v>15.95</v>
      </c>
      <c r="K394">
        <v>3394</v>
      </c>
      <c r="M394">
        <v>282.83</v>
      </c>
      <c r="N394"/>
      <c r="O394">
        <v>47305.75</v>
      </c>
      <c r="Q394" t="s">
        <v>29</v>
      </c>
      <c r="R394">
        <v>0.05</v>
      </c>
      <c r="T394" t="s">
        <v>29</v>
      </c>
      <c r="U394">
        <v>26</v>
      </c>
      <c r="V394" s="53">
        <f>IF(COUNTIF(RLU!$C:$C,'P11'!$C394)&gt;0,VLOOKUP($C394,RLU!$C$2:$G$992,3,FALSE),0)</f>
        <v>0</v>
      </c>
      <c r="W394" s="53">
        <f>IF(COUNTIF(RLU!$C:$C,'P11'!$C394)&gt;0,VLOOKUP($C394,RLU!$C$2:$G$992,4,FALSE),0)</f>
        <v>0</v>
      </c>
      <c r="X394" s="53">
        <f>IF(COUNTIF(RLU!$C:$C,'P11'!$C394)&gt;0,VLOOKUP($C394,RLU!$C$2:$G$992,5,FALSE),0)</f>
        <v>0</v>
      </c>
      <c r="Y394" s="52" t="str">
        <f>VLOOKUP(H394,LU!C$4:D$24,2,FALSE)</f>
        <v>Vintages</v>
      </c>
    </row>
    <row r="395" spans="1:25" x14ac:dyDescent="0.25">
      <c r="A395" s="14" t="s">
        <v>89</v>
      </c>
      <c r="B395">
        <v>166</v>
      </c>
      <c r="C395" s="31">
        <v>667444</v>
      </c>
      <c r="D395" t="s">
        <v>121</v>
      </c>
      <c r="E395" t="s">
        <v>33</v>
      </c>
      <c r="F395" t="s">
        <v>21</v>
      </c>
      <c r="G395" t="s">
        <v>22</v>
      </c>
      <c r="H395">
        <v>705020</v>
      </c>
      <c r="I395" t="s">
        <v>117</v>
      </c>
      <c r="J395">
        <v>19.95</v>
      </c>
      <c r="K395">
        <v>3300</v>
      </c>
      <c r="M395">
        <v>275</v>
      </c>
      <c r="N395"/>
      <c r="O395">
        <v>57676.99</v>
      </c>
      <c r="Q395" t="s">
        <v>29</v>
      </c>
      <c r="R395">
        <v>0.05</v>
      </c>
      <c r="T395" t="s">
        <v>29</v>
      </c>
      <c r="U395">
        <v>53</v>
      </c>
      <c r="V395" s="53" t="str">
        <f>IF(COUNTIF(RLU!$C:$C,'P11'!$C395)&gt;0,VLOOKUP($C395,RLU!$C$2:$G$992,3,FALSE),0)</f>
        <v>Saleya</v>
      </c>
      <c r="W395" s="53" t="str">
        <f>IF(COUNTIF(RLU!$C:$C,'P11'!$C395)&gt;0,VLOOKUP($C395,RLU!$C$2:$G$992,4,FALSE),0)</f>
        <v>Provence</v>
      </c>
      <c r="X395" s="53" t="str">
        <f>IF(COUNTIF(RLU!$C:$C,'P11'!$C395)&gt;0,VLOOKUP($C395,RLU!$C$2:$G$992,5,FALSE),0)</f>
        <v>Cotes De Provence</v>
      </c>
      <c r="Y395" s="52" t="str">
        <f>VLOOKUP(H395,LU!C$4:D$24,2,FALSE)</f>
        <v>Vintages</v>
      </c>
    </row>
    <row r="396" spans="1:25" x14ac:dyDescent="0.25">
      <c r="A396" s="14" t="s">
        <v>89</v>
      </c>
      <c r="B396">
        <v>167</v>
      </c>
      <c r="C396" s="31">
        <v>10557</v>
      </c>
      <c r="D396" t="s">
        <v>138</v>
      </c>
      <c r="E396" t="s">
        <v>51</v>
      </c>
      <c r="F396" t="s">
        <v>21</v>
      </c>
      <c r="G396" t="s">
        <v>22</v>
      </c>
      <c r="H396">
        <v>705020</v>
      </c>
      <c r="I396" t="s">
        <v>117</v>
      </c>
      <c r="J396">
        <v>26.95</v>
      </c>
      <c r="K396">
        <v>3098</v>
      </c>
      <c r="M396">
        <v>258.17</v>
      </c>
      <c r="N396"/>
      <c r="O396">
        <v>73337.61</v>
      </c>
      <c r="Q396" t="s">
        <v>29</v>
      </c>
      <c r="R396">
        <v>0.05</v>
      </c>
      <c r="T396" t="s">
        <v>29</v>
      </c>
      <c r="U396">
        <v>20</v>
      </c>
      <c r="V396" s="53" t="str">
        <f>IF(COUNTIF(RLU!$C:$C,'P11'!$C396)&gt;0,VLOOKUP($C396,RLU!$C$2:$G$992,3,FALSE),0)</f>
        <v>Other</v>
      </c>
      <c r="W396" s="53" t="str">
        <f>IF(COUNTIF(RLU!$C:$C,'P11'!$C396)&gt;0,VLOOKUP($C396,RLU!$C$2:$G$992,4,FALSE),0)</f>
        <v>Provence</v>
      </c>
      <c r="X396" s="53" t="str">
        <f>IF(COUNTIF(RLU!$C:$C,'P11'!$C396)&gt;0,VLOOKUP($C396,RLU!$C$2:$G$992,5,FALSE),0)</f>
        <v>Provence</v>
      </c>
      <c r="Y396" s="52" t="str">
        <f>VLOOKUP(H396,LU!C$4:D$24,2,FALSE)</f>
        <v>Vintages</v>
      </c>
    </row>
    <row r="397" spans="1:25" hidden="1" x14ac:dyDescent="0.25">
      <c r="A397" s="14" t="s">
        <v>89</v>
      </c>
      <c r="B397">
        <v>168</v>
      </c>
      <c r="C397" s="31">
        <v>668459</v>
      </c>
      <c r="D397" t="s">
        <v>608</v>
      </c>
      <c r="E397" t="s">
        <v>609</v>
      </c>
      <c r="F397" t="s">
        <v>21</v>
      </c>
      <c r="G397" t="s">
        <v>22</v>
      </c>
      <c r="H397">
        <v>706030</v>
      </c>
      <c r="I397" t="s">
        <v>438</v>
      </c>
      <c r="J397">
        <v>16.95</v>
      </c>
      <c r="K397">
        <v>2991</v>
      </c>
      <c r="M397">
        <v>249.25</v>
      </c>
      <c r="N397"/>
      <c r="O397">
        <v>44335.62</v>
      </c>
      <c r="Q397" t="s">
        <v>29</v>
      </c>
      <c r="R397">
        <v>0.05</v>
      </c>
      <c r="T397" t="s">
        <v>29</v>
      </c>
      <c r="U397">
        <v>19</v>
      </c>
      <c r="V397" s="53">
        <f>IF(COUNTIF(RLU!$C:$C,'P11'!$C397)&gt;0,VLOOKUP($C397,RLU!$C$2:$G$992,3,FALSE),0)</f>
        <v>0</v>
      </c>
      <c r="W397" s="53">
        <f>IF(COUNTIF(RLU!$C:$C,'P11'!$C397)&gt;0,VLOOKUP($C397,RLU!$C$2:$G$992,4,FALSE),0)</f>
        <v>0</v>
      </c>
      <c r="X397" s="53">
        <f>IF(COUNTIF(RLU!$C:$C,'P11'!$C397)&gt;0,VLOOKUP($C397,RLU!$C$2:$G$992,5,FALSE),0)</f>
        <v>0</v>
      </c>
      <c r="Y397" s="52" t="str">
        <f>VLOOKUP(H397,LU!C$4:D$24,2,FALSE)</f>
        <v>Vintages</v>
      </c>
    </row>
    <row r="398" spans="1:25" hidden="1" x14ac:dyDescent="0.25">
      <c r="A398" s="14" t="s">
        <v>89</v>
      </c>
      <c r="B398">
        <v>169</v>
      </c>
      <c r="C398" s="31">
        <v>296533</v>
      </c>
      <c r="D398" t="s">
        <v>603</v>
      </c>
      <c r="E398" t="s">
        <v>604</v>
      </c>
      <c r="F398" t="s">
        <v>21</v>
      </c>
      <c r="G398" t="s">
        <v>22</v>
      </c>
      <c r="H398">
        <v>523781</v>
      </c>
      <c r="I398" t="s">
        <v>415</v>
      </c>
      <c r="J398">
        <v>15.95</v>
      </c>
      <c r="K398">
        <v>2975</v>
      </c>
      <c r="L398">
        <v>3648</v>
      </c>
      <c r="M398">
        <v>247.92</v>
      </c>
      <c r="N398">
        <v>304</v>
      </c>
      <c r="O398">
        <v>41465.71</v>
      </c>
      <c r="P398">
        <v>50846.02</v>
      </c>
      <c r="Q398" t="s">
        <v>27</v>
      </c>
      <c r="R398">
        <v>0.05</v>
      </c>
      <c r="S398">
        <v>0.06</v>
      </c>
      <c r="T398" t="s">
        <v>429</v>
      </c>
      <c r="U398">
        <v>17</v>
      </c>
      <c r="V398" s="53">
        <f>IF(COUNTIF(RLU!$C:$C,'P11'!$C398)&gt;0,VLOOKUP($C398,RLU!$C$2:$G$992,3,FALSE),0)</f>
        <v>0</v>
      </c>
      <c r="W398" s="53">
        <f>IF(COUNTIF(RLU!$C:$C,'P11'!$C398)&gt;0,VLOOKUP($C398,RLU!$C$2:$G$992,4,FALSE),0)</f>
        <v>0</v>
      </c>
      <c r="X398" s="53">
        <f>IF(COUNTIF(RLU!$C:$C,'P11'!$C398)&gt;0,VLOOKUP($C398,RLU!$C$2:$G$992,5,FALSE),0)</f>
        <v>0</v>
      </c>
      <c r="Y398" s="52" t="str">
        <f>VLOOKUP(H398,LU!C$4:D$24,2,FALSE)</f>
        <v>Wines</v>
      </c>
    </row>
    <row r="399" spans="1:25" x14ac:dyDescent="0.25">
      <c r="A399" s="14" t="s">
        <v>89</v>
      </c>
      <c r="B399">
        <v>170</v>
      </c>
      <c r="C399" s="31">
        <v>490870</v>
      </c>
      <c r="D399" t="s">
        <v>164</v>
      </c>
      <c r="E399" t="s">
        <v>33</v>
      </c>
      <c r="F399" t="s">
        <v>21</v>
      </c>
      <c r="G399" t="s">
        <v>24</v>
      </c>
      <c r="H399">
        <v>705020</v>
      </c>
      <c r="I399" t="s">
        <v>117</v>
      </c>
      <c r="J399">
        <v>48.95</v>
      </c>
      <c r="K399">
        <v>1455</v>
      </c>
      <c r="L399">
        <v>2053</v>
      </c>
      <c r="M399">
        <v>242.5</v>
      </c>
      <c r="N399">
        <v>342.17</v>
      </c>
      <c r="O399">
        <v>62771.02</v>
      </c>
      <c r="P399">
        <v>88569.69</v>
      </c>
      <c r="Q399" t="s">
        <v>38</v>
      </c>
      <c r="R399">
        <v>0.05</v>
      </c>
      <c r="S399">
        <v>0.06</v>
      </c>
      <c r="T399" t="s">
        <v>429</v>
      </c>
      <c r="U399">
        <v>18</v>
      </c>
      <c r="V399" s="53" t="str">
        <f>IF(COUNTIF(RLU!$C:$C,'P11'!$C399)&gt;0,VLOOKUP($C399,RLU!$C$2:$G$992,3,FALSE),0)</f>
        <v>Perrin</v>
      </c>
      <c r="W399" s="53" t="str">
        <f>IF(COUNTIF(RLU!$C:$C,'P11'!$C399)&gt;0,VLOOKUP($C399,RLU!$C$2:$G$992,4,FALSE),0)</f>
        <v>Provence</v>
      </c>
      <c r="X399" s="53" t="str">
        <f>IF(COUNTIF(RLU!$C:$C,'P11'!$C399)&gt;0,VLOOKUP($C399,RLU!$C$2:$G$992,5,FALSE),0)</f>
        <v>Cotes De Provence</v>
      </c>
      <c r="Y399" s="52" t="str">
        <f>VLOOKUP(H399,LU!C$4:D$24,2,FALSE)</f>
        <v>Vintages</v>
      </c>
    </row>
    <row r="400" spans="1:25" x14ac:dyDescent="0.25">
      <c r="A400" s="14" t="s">
        <v>89</v>
      </c>
      <c r="B400">
        <v>171</v>
      </c>
      <c r="C400" s="31">
        <v>409755</v>
      </c>
      <c r="D400" t="s">
        <v>160</v>
      </c>
      <c r="E400" t="s">
        <v>23</v>
      </c>
      <c r="F400" t="s">
        <v>21</v>
      </c>
      <c r="G400" t="s">
        <v>22</v>
      </c>
      <c r="H400">
        <v>705020</v>
      </c>
      <c r="I400" t="s">
        <v>117</v>
      </c>
      <c r="J400">
        <v>15.75</v>
      </c>
      <c r="K400">
        <v>2875</v>
      </c>
      <c r="L400">
        <v>2818</v>
      </c>
      <c r="M400">
        <v>239.58</v>
      </c>
      <c r="N400">
        <v>234.83</v>
      </c>
      <c r="O400">
        <v>39563.050000000003</v>
      </c>
      <c r="P400">
        <v>38778.67</v>
      </c>
      <c r="Q400" t="s">
        <v>508</v>
      </c>
      <c r="R400">
        <v>0.04</v>
      </c>
      <c r="S400">
        <v>0.04</v>
      </c>
      <c r="T400" t="s">
        <v>37</v>
      </c>
      <c r="U400">
        <v>25</v>
      </c>
      <c r="V400" s="53" t="str">
        <f>IF(COUNTIF(RLU!$C:$C,'P11'!$C400)&gt;0,VLOOKUP($C400,RLU!$C$2:$G$992,3,FALSE),0)</f>
        <v>Duboeuf</v>
      </c>
      <c r="W400" s="53" t="str">
        <f>IF(COUNTIF(RLU!$C:$C,'P11'!$C400)&gt;0,VLOOKUP($C400,RLU!$C$2:$G$992,4,FALSE),0)</f>
        <v>Beaujolais</v>
      </c>
      <c r="X400" s="53" t="str">
        <f>IF(COUNTIF(RLU!$C:$C,'P11'!$C400)&gt;0,VLOOKUP($C400,RLU!$C$2:$G$992,5,FALSE),0)</f>
        <v>Beaujolais</v>
      </c>
      <c r="Y400" s="52" t="str">
        <f>VLOOKUP(H400,LU!C$4:D$24,2,FALSE)</f>
        <v>Vintages</v>
      </c>
    </row>
    <row r="401" spans="1:25" hidden="1" x14ac:dyDescent="0.25">
      <c r="A401" s="14" t="s">
        <v>89</v>
      </c>
      <c r="B401">
        <v>172</v>
      </c>
      <c r="C401" s="31">
        <v>668376</v>
      </c>
      <c r="D401" t="s">
        <v>610</v>
      </c>
      <c r="E401" t="s">
        <v>611</v>
      </c>
      <c r="F401" t="s">
        <v>21</v>
      </c>
      <c r="G401" t="s">
        <v>22</v>
      </c>
      <c r="H401">
        <v>706020</v>
      </c>
      <c r="I401" t="s">
        <v>497</v>
      </c>
      <c r="J401">
        <v>27.95</v>
      </c>
      <c r="K401">
        <v>2839</v>
      </c>
      <c r="M401">
        <v>236.58</v>
      </c>
      <c r="N401"/>
      <c r="O401">
        <v>69718.81</v>
      </c>
      <c r="Q401" t="s">
        <v>29</v>
      </c>
      <c r="R401">
        <v>0.04</v>
      </c>
      <c r="T401" t="s">
        <v>29</v>
      </c>
      <c r="U401">
        <v>22</v>
      </c>
      <c r="V401" s="53">
        <f>IF(COUNTIF(RLU!$C:$C,'P11'!$C401)&gt;0,VLOOKUP($C401,RLU!$C$2:$G$992,3,FALSE),0)</f>
        <v>0</v>
      </c>
      <c r="W401" s="53">
        <f>IF(COUNTIF(RLU!$C:$C,'P11'!$C401)&gt;0,VLOOKUP($C401,RLU!$C$2:$G$992,4,FALSE),0)</f>
        <v>0</v>
      </c>
      <c r="X401" s="53">
        <f>IF(COUNTIF(RLU!$C:$C,'P11'!$C401)&gt;0,VLOOKUP($C401,RLU!$C$2:$G$992,5,FALSE),0)</f>
        <v>0</v>
      </c>
      <c r="Y401" s="52" t="str">
        <f>VLOOKUP(H401,LU!C$4:D$24,2,FALSE)</f>
        <v>Vintages</v>
      </c>
    </row>
    <row r="402" spans="1:25" hidden="1" x14ac:dyDescent="0.25">
      <c r="A402" s="14" t="s">
        <v>89</v>
      </c>
      <c r="B402">
        <v>173</v>
      </c>
      <c r="C402" s="31">
        <v>111856</v>
      </c>
      <c r="D402" t="s">
        <v>614</v>
      </c>
      <c r="E402" t="s">
        <v>73</v>
      </c>
      <c r="F402" t="s">
        <v>21</v>
      </c>
      <c r="G402" t="s">
        <v>22</v>
      </c>
      <c r="H402">
        <v>705040</v>
      </c>
      <c r="I402" t="s">
        <v>536</v>
      </c>
      <c r="J402">
        <v>17.95</v>
      </c>
      <c r="K402">
        <v>2759</v>
      </c>
      <c r="M402">
        <v>229.92</v>
      </c>
      <c r="N402"/>
      <c r="O402">
        <v>43338.27</v>
      </c>
      <c r="Q402" t="s">
        <v>29</v>
      </c>
      <c r="R402">
        <v>0.04</v>
      </c>
      <c r="T402" t="s">
        <v>29</v>
      </c>
      <c r="U402">
        <v>26</v>
      </c>
      <c r="V402" s="53">
        <f>IF(COUNTIF(RLU!$C:$C,'P11'!$C402)&gt;0,VLOOKUP($C402,RLU!$C$2:$G$992,3,FALSE),0)</f>
        <v>0</v>
      </c>
      <c r="W402" s="53">
        <f>IF(COUNTIF(RLU!$C:$C,'P11'!$C402)&gt;0,VLOOKUP($C402,RLU!$C$2:$G$992,4,FALSE),0)</f>
        <v>0</v>
      </c>
      <c r="X402" s="53">
        <f>IF(COUNTIF(RLU!$C:$C,'P11'!$C402)&gt;0,VLOOKUP($C402,RLU!$C$2:$G$992,5,FALSE),0)</f>
        <v>0</v>
      </c>
      <c r="Y402" s="52" t="str">
        <f>VLOOKUP(H402,LU!C$4:D$24,2,FALSE)</f>
        <v>Vintages</v>
      </c>
    </row>
    <row r="403" spans="1:25" x14ac:dyDescent="0.25">
      <c r="A403" s="14" t="s">
        <v>89</v>
      </c>
      <c r="B403">
        <v>174</v>
      </c>
      <c r="C403" s="31">
        <v>557884</v>
      </c>
      <c r="D403" t="s">
        <v>157</v>
      </c>
      <c r="E403" t="s">
        <v>69</v>
      </c>
      <c r="F403" t="s">
        <v>21</v>
      </c>
      <c r="G403" t="s">
        <v>22</v>
      </c>
      <c r="H403">
        <v>705020</v>
      </c>
      <c r="I403" t="s">
        <v>117</v>
      </c>
      <c r="J403">
        <v>24.75</v>
      </c>
      <c r="K403">
        <v>2707</v>
      </c>
      <c r="L403">
        <v>1739</v>
      </c>
      <c r="M403">
        <v>225.58</v>
      </c>
      <c r="N403">
        <v>144.91999999999999</v>
      </c>
      <c r="O403">
        <v>58811.37</v>
      </c>
      <c r="P403">
        <v>37780.93</v>
      </c>
      <c r="Q403" t="s">
        <v>882</v>
      </c>
      <c r="R403">
        <v>0.04</v>
      </c>
      <c r="S403">
        <v>0.03</v>
      </c>
      <c r="T403" t="s">
        <v>52</v>
      </c>
      <c r="U403">
        <v>23</v>
      </c>
      <c r="V403" s="53" t="str">
        <f>IF(COUNTIF(RLU!$C:$C,'P11'!$C403)&gt;0,VLOOKUP($C403,RLU!$C$2:$G$992,3,FALSE),0)</f>
        <v>Other</v>
      </c>
      <c r="W403" s="53" t="str">
        <f>IF(COUNTIF(RLU!$C:$C,'P11'!$C403)&gt;0,VLOOKUP($C403,RLU!$C$2:$G$992,4,FALSE),0)</f>
        <v>Provence</v>
      </c>
      <c r="X403" s="53" t="str">
        <f>IF(COUNTIF(RLU!$C:$C,'P11'!$C403)&gt;0,VLOOKUP($C403,RLU!$C$2:$G$992,5,FALSE),0)</f>
        <v>Bandol</v>
      </c>
      <c r="Y403" s="52" t="str">
        <f>VLOOKUP(H403,LU!C$4:D$24,2,FALSE)</f>
        <v>Vintages</v>
      </c>
    </row>
    <row r="404" spans="1:25" hidden="1" x14ac:dyDescent="0.25">
      <c r="A404" s="14" t="s">
        <v>89</v>
      </c>
      <c r="B404">
        <v>175</v>
      </c>
      <c r="C404" s="31">
        <v>668368</v>
      </c>
      <c r="D404" t="s">
        <v>617</v>
      </c>
      <c r="E404" t="s">
        <v>23</v>
      </c>
      <c r="F404" t="s">
        <v>21</v>
      </c>
      <c r="G404" t="s">
        <v>22</v>
      </c>
      <c r="H404">
        <v>706020</v>
      </c>
      <c r="I404" t="s">
        <v>497</v>
      </c>
      <c r="J404">
        <v>24.95</v>
      </c>
      <c r="K404">
        <v>2671</v>
      </c>
      <c r="M404">
        <v>222.58</v>
      </c>
      <c r="N404"/>
      <c r="O404">
        <v>58501.99</v>
      </c>
      <c r="Q404" t="s">
        <v>29</v>
      </c>
      <c r="R404">
        <v>0.04</v>
      </c>
      <c r="T404" t="s">
        <v>29</v>
      </c>
      <c r="U404">
        <v>29</v>
      </c>
      <c r="V404" s="53">
        <f>IF(COUNTIF(RLU!$C:$C,'P11'!$C404)&gt;0,VLOOKUP($C404,RLU!$C$2:$G$992,3,FALSE),0)</f>
        <v>0</v>
      </c>
      <c r="W404" s="53">
        <f>IF(COUNTIF(RLU!$C:$C,'P11'!$C404)&gt;0,VLOOKUP($C404,RLU!$C$2:$G$992,4,FALSE),0)</f>
        <v>0</v>
      </c>
      <c r="X404" s="53">
        <f>IF(COUNTIF(RLU!$C:$C,'P11'!$C404)&gt;0,VLOOKUP($C404,RLU!$C$2:$G$992,5,FALSE),0)</f>
        <v>0</v>
      </c>
      <c r="Y404" s="52" t="str">
        <f>VLOOKUP(H404,LU!C$4:D$24,2,FALSE)</f>
        <v>Vintages</v>
      </c>
    </row>
    <row r="405" spans="1:25" hidden="1" x14ac:dyDescent="0.25">
      <c r="A405" s="14" t="s">
        <v>89</v>
      </c>
      <c r="B405">
        <v>176</v>
      </c>
      <c r="C405" s="31">
        <v>63982</v>
      </c>
      <c r="D405" t="s">
        <v>606</v>
      </c>
      <c r="E405" t="s">
        <v>607</v>
      </c>
      <c r="F405" t="s">
        <v>21</v>
      </c>
      <c r="G405" t="s">
        <v>22</v>
      </c>
      <c r="H405">
        <v>523781</v>
      </c>
      <c r="I405" t="s">
        <v>415</v>
      </c>
      <c r="J405">
        <v>18.95</v>
      </c>
      <c r="K405">
        <v>2656</v>
      </c>
      <c r="L405">
        <v>4060</v>
      </c>
      <c r="M405">
        <v>221.33</v>
      </c>
      <c r="N405">
        <v>338.33</v>
      </c>
      <c r="O405">
        <v>44070.8</v>
      </c>
      <c r="P405">
        <v>67367.259999999995</v>
      </c>
      <c r="Q405" t="s">
        <v>462</v>
      </c>
      <c r="R405">
        <v>0.04</v>
      </c>
      <c r="S405">
        <v>0.06</v>
      </c>
      <c r="T405" t="s">
        <v>93</v>
      </c>
      <c r="U405">
        <v>13</v>
      </c>
      <c r="V405" s="53">
        <f>IF(COUNTIF(RLU!$C:$C,'P11'!$C405)&gt;0,VLOOKUP($C405,RLU!$C$2:$G$992,3,FALSE),0)</f>
        <v>0</v>
      </c>
      <c r="W405" s="53">
        <f>IF(COUNTIF(RLU!$C:$C,'P11'!$C405)&gt;0,VLOOKUP($C405,RLU!$C$2:$G$992,4,FALSE),0)</f>
        <v>0</v>
      </c>
      <c r="X405" s="53">
        <f>IF(COUNTIF(RLU!$C:$C,'P11'!$C405)&gt;0,VLOOKUP($C405,RLU!$C$2:$G$992,5,FALSE),0)</f>
        <v>0</v>
      </c>
      <c r="Y405" s="52" t="str">
        <f>VLOOKUP(H405,LU!C$4:D$24,2,FALSE)</f>
        <v>Wines</v>
      </c>
    </row>
    <row r="406" spans="1:25" hidden="1" x14ac:dyDescent="0.25">
      <c r="A406" s="14" t="s">
        <v>89</v>
      </c>
      <c r="B406">
        <v>177</v>
      </c>
      <c r="C406" s="31">
        <v>524967</v>
      </c>
      <c r="D406" t="s">
        <v>613</v>
      </c>
      <c r="E406" t="s">
        <v>64</v>
      </c>
      <c r="F406" t="s">
        <v>21</v>
      </c>
      <c r="G406" t="s">
        <v>22</v>
      </c>
      <c r="H406">
        <v>706050</v>
      </c>
      <c r="I406" t="s">
        <v>538</v>
      </c>
      <c r="J406">
        <v>19.95</v>
      </c>
      <c r="K406">
        <v>2490</v>
      </c>
      <c r="L406">
        <v>1535</v>
      </c>
      <c r="M406">
        <v>207.5</v>
      </c>
      <c r="N406">
        <v>127.92</v>
      </c>
      <c r="O406">
        <v>43519.91</v>
      </c>
      <c r="P406">
        <v>26828.54</v>
      </c>
      <c r="Q406" t="s">
        <v>727</v>
      </c>
      <c r="R406">
        <v>0.04</v>
      </c>
      <c r="S406">
        <v>0.02</v>
      </c>
      <c r="T406" t="s">
        <v>59</v>
      </c>
      <c r="U406">
        <v>23</v>
      </c>
      <c r="V406" s="53">
        <f>IF(COUNTIF(RLU!$C:$C,'P11'!$C406)&gt;0,VLOOKUP($C406,RLU!$C$2:$G$992,3,FALSE),0)</f>
        <v>0</v>
      </c>
      <c r="W406" s="53">
        <f>IF(COUNTIF(RLU!$C:$C,'P11'!$C406)&gt;0,VLOOKUP($C406,RLU!$C$2:$G$992,4,FALSE),0)</f>
        <v>0</v>
      </c>
      <c r="X406" s="53">
        <f>IF(COUNTIF(RLU!$C:$C,'P11'!$C406)&gt;0,VLOOKUP($C406,RLU!$C$2:$G$992,5,FALSE),0)</f>
        <v>0</v>
      </c>
      <c r="Y406" s="52" t="str">
        <f>VLOOKUP(H406,LU!C$4:D$24,2,FALSE)</f>
        <v>Vintages</v>
      </c>
    </row>
    <row r="407" spans="1:25" hidden="1" x14ac:dyDescent="0.25">
      <c r="A407" s="14" t="s">
        <v>89</v>
      </c>
      <c r="B407">
        <v>178</v>
      </c>
      <c r="C407" s="31">
        <v>450841</v>
      </c>
      <c r="D407" t="s">
        <v>573</v>
      </c>
      <c r="E407" t="s">
        <v>178</v>
      </c>
      <c r="F407" t="s">
        <v>21</v>
      </c>
      <c r="G407" t="s">
        <v>22</v>
      </c>
      <c r="H407">
        <v>705030</v>
      </c>
      <c r="I407" t="s">
        <v>523</v>
      </c>
      <c r="J407">
        <v>11.75</v>
      </c>
      <c r="K407">
        <v>2486</v>
      </c>
      <c r="L407">
        <v>3073</v>
      </c>
      <c r="M407">
        <v>207.17</v>
      </c>
      <c r="N407">
        <v>256.08</v>
      </c>
      <c r="O407">
        <v>25410</v>
      </c>
      <c r="P407">
        <v>31409.87</v>
      </c>
      <c r="Q407" t="s">
        <v>25</v>
      </c>
      <c r="R407">
        <v>0.04</v>
      </c>
      <c r="S407">
        <v>0.05</v>
      </c>
      <c r="T407" t="s">
        <v>422</v>
      </c>
      <c r="U407">
        <v>27</v>
      </c>
      <c r="V407" s="53">
        <f>IF(COUNTIF(RLU!$C:$C,'P11'!$C407)&gt;0,VLOOKUP($C407,RLU!$C$2:$G$992,3,FALSE),0)</f>
        <v>0</v>
      </c>
      <c r="W407" s="53">
        <f>IF(COUNTIF(RLU!$C:$C,'P11'!$C407)&gt;0,VLOOKUP($C407,RLU!$C$2:$G$992,4,FALSE),0)</f>
        <v>0</v>
      </c>
      <c r="X407" s="53">
        <f>IF(COUNTIF(RLU!$C:$C,'P11'!$C407)&gt;0,VLOOKUP($C407,RLU!$C$2:$G$992,5,FALSE),0)</f>
        <v>0</v>
      </c>
      <c r="Y407" s="52" t="str">
        <f>VLOOKUP(H407,LU!C$4:D$24,2,FALSE)</f>
        <v>Vintages</v>
      </c>
    </row>
    <row r="408" spans="1:25" x14ac:dyDescent="0.25">
      <c r="A408" s="14" t="s">
        <v>89</v>
      </c>
      <c r="B408">
        <v>179</v>
      </c>
      <c r="C408" s="31">
        <v>491027</v>
      </c>
      <c r="D408" t="s">
        <v>831</v>
      </c>
      <c r="E408" t="s">
        <v>36</v>
      </c>
      <c r="F408" t="s">
        <v>21</v>
      </c>
      <c r="G408" t="s">
        <v>22</v>
      </c>
      <c r="H408">
        <v>705020</v>
      </c>
      <c r="I408" t="s">
        <v>117</v>
      </c>
      <c r="J408">
        <v>49.95</v>
      </c>
      <c r="K408">
        <v>2475</v>
      </c>
      <c r="L408">
        <v>8</v>
      </c>
      <c r="M408">
        <v>206.25</v>
      </c>
      <c r="N408">
        <v>0.67</v>
      </c>
      <c r="O408">
        <v>108965.71</v>
      </c>
      <c r="P408">
        <v>352.21</v>
      </c>
      <c r="Q408" t="s">
        <v>883</v>
      </c>
      <c r="R408">
        <v>0.04</v>
      </c>
      <c r="S408">
        <v>0</v>
      </c>
      <c r="T408" t="s">
        <v>29</v>
      </c>
      <c r="U408">
        <v>19</v>
      </c>
      <c r="V408" s="53" t="str">
        <f>IF(COUNTIF(RLU!$C:$C,'P11'!$C408)&gt;0,VLOOKUP($C408,RLU!$C$2:$G$992,3,FALSE),0)</f>
        <v>Caves D'Esclans</v>
      </c>
      <c r="W408" s="53" t="str">
        <f>IF(COUNTIF(RLU!$C:$C,'P11'!$C408)&gt;0,VLOOKUP($C408,RLU!$C$2:$G$992,4,FALSE),0)</f>
        <v>Provence</v>
      </c>
      <c r="X408" s="53" t="str">
        <f>IF(COUNTIF(RLU!$C:$C,'P11'!$C408)&gt;0,VLOOKUP($C408,RLU!$C$2:$G$992,5,FALSE),0)</f>
        <v>Cotes De Provence</v>
      </c>
      <c r="Y408" s="52" t="str">
        <f>VLOOKUP(H408,LU!C$4:D$24,2,FALSE)</f>
        <v>Vintages</v>
      </c>
    </row>
    <row r="409" spans="1:25" hidden="1" x14ac:dyDescent="0.25">
      <c r="A409" s="14" t="s">
        <v>89</v>
      </c>
      <c r="B409">
        <v>180</v>
      </c>
      <c r="C409" s="31">
        <v>53421</v>
      </c>
      <c r="D409" t="s">
        <v>615</v>
      </c>
      <c r="E409" t="s">
        <v>554</v>
      </c>
      <c r="F409" t="s">
        <v>21</v>
      </c>
      <c r="G409" t="s">
        <v>22</v>
      </c>
      <c r="H409">
        <v>523781</v>
      </c>
      <c r="I409" t="s">
        <v>415</v>
      </c>
      <c r="J409">
        <v>15.95</v>
      </c>
      <c r="K409">
        <v>2427</v>
      </c>
      <c r="L409">
        <v>4098</v>
      </c>
      <c r="M409">
        <v>202.25</v>
      </c>
      <c r="N409">
        <v>341.5</v>
      </c>
      <c r="O409">
        <v>33827.65</v>
      </c>
      <c r="P409">
        <v>57118.14</v>
      </c>
      <c r="Q409" t="s">
        <v>549</v>
      </c>
      <c r="R409">
        <v>0.04</v>
      </c>
      <c r="S409">
        <v>0.06</v>
      </c>
      <c r="T409" t="s">
        <v>93</v>
      </c>
      <c r="U409">
        <v>18</v>
      </c>
      <c r="V409" s="53">
        <f>IF(COUNTIF(RLU!$C:$C,'P11'!$C409)&gt;0,VLOOKUP($C409,RLU!$C$2:$G$992,3,FALSE),0)</f>
        <v>0</v>
      </c>
      <c r="W409" s="53">
        <f>IF(COUNTIF(RLU!$C:$C,'P11'!$C409)&gt;0,VLOOKUP($C409,RLU!$C$2:$G$992,4,FALSE),0)</f>
        <v>0</v>
      </c>
      <c r="X409" s="53">
        <f>IF(COUNTIF(RLU!$C:$C,'P11'!$C409)&gt;0,VLOOKUP($C409,RLU!$C$2:$G$992,5,FALSE),0)</f>
        <v>0</v>
      </c>
      <c r="Y409" s="52" t="str">
        <f>VLOOKUP(H409,LU!C$4:D$24,2,FALSE)</f>
        <v>Wines</v>
      </c>
    </row>
    <row r="410" spans="1:25" x14ac:dyDescent="0.25">
      <c r="A410" s="14" t="s">
        <v>89</v>
      </c>
      <c r="B410">
        <v>181</v>
      </c>
      <c r="C410" s="31">
        <v>410035</v>
      </c>
      <c r="D410" t="s">
        <v>167</v>
      </c>
      <c r="E410" t="s">
        <v>51</v>
      </c>
      <c r="F410" t="s">
        <v>21</v>
      </c>
      <c r="G410" t="s">
        <v>22</v>
      </c>
      <c r="H410">
        <v>705020</v>
      </c>
      <c r="I410" t="s">
        <v>117</v>
      </c>
      <c r="J410">
        <v>25.95</v>
      </c>
      <c r="K410">
        <v>2425</v>
      </c>
      <c r="L410">
        <v>7558</v>
      </c>
      <c r="M410">
        <v>202.08</v>
      </c>
      <c r="N410">
        <v>629.83000000000004</v>
      </c>
      <c r="O410">
        <v>55259.96</v>
      </c>
      <c r="P410">
        <v>172228.76</v>
      </c>
      <c r="Q410" t="s">
        <v>100</v>
      </c>
      <c r="R410">
        <v>0.04</v>
      </c>
      <c r="S410">
        <v>0.12</v>
      </c>
      <c r="T410" t="s">
        <v>634</v>
      </c>
      <c r="U410">
        <v>29</v>
      </c>
      <c r="V410" s="53" t="str">
        <f>IF(COUNTIF(RLU!$C:$C,'P11'!$C410)&gt;0,VLOOKUP($C410,RLU!$C$2:$G$992,3,FALSE),0)</f>
        <v>H&amp;B Selection</v>
      </c>
      <c r="W410" s="53" t="str">
        <f>IF(COUNTIF(RLU!$C:$C,'P11'!$C410)&gt;0,VLOOKUP($C410,RLU!$C$2:$G$992,4,FALSE),0)</f>
        <v>Provence</v>
      </c>
      <c r="X410" s="53" t="str">
        <f>IF(COUNTIF(RLU!$C:$C,'P11'!$C410)&gt;0,VLOOKUP($C410,RLU!$C$2:$G$992,5,FALSE),0)</f>
        <v>Cotes De Provence</v>
      </c>
      <c r="Y410" s="52" t="str">
        <f>VLOOKUP(H410,LU!C$4:D$24,2,FALSE)</f>
        <v>Vintages</v>
      </c>
    </row>
    <row r="411" spans="1:25" hidden="1" x14ac:dyDescent="0.25">
      <c r="A411" s="14" t="s">
        <v>89</v>
      </c>
      <c r="B411">
        <v>182</v>
      </c>
      <c r="C411" s="31">
        <v>668343</v>
      </c>
      <c r="D411" t="s">
        <v>621</v>
      </c>
      <c r="E411" t="s">
        <v>56</v>
      </c>
      <c r="F411" t="s">
        <v>21</v>
      </c>
      <c r="G411" t="s">
        <v>22</v>
      </c>
      <c r="H411">
        <v>706040</v>
      </c>
      <c r="I411" t="s">
        <v>586</v>
      </c>
      <c r="J411">
        <v>17.95</v>
      </c>
      <c r="K411">
        <v>2414</v>
      </c>
      <c r="M411">
        <v>201.17</v>
      </c>
      <c r="N411"/>
      <c r="O411">
        <v>37919.03</v>
      </c>
      <c r="Q411" t="s">
        <v>29</v>
      </c>
      <c r="R411">
        <v>0.04</v>
      </c>
      <c r="T411" t="s">
        <v>29</v>
      </c>
      <c r="U411">
        <v>24</v>
      </c>
      <c r="V411" s="53">
        <f>IF(COUNTIF(RLU!$C:$C,'P11'!$C411)&gt;0,VLOOKUP($C411,RLU!$C$2:$G$992,3,FALSE),0)</f>
        <v>0</v>
      </c>
      <c r="W411" s="53">
        <f>IF(COUNTIF(RLU!$C:$C,'P11'!$C411)&gt;0,VLOOKUP($C411,RLU!$C$2:$G$992,4,FALSE),0)</f>
        <v>0</v>
      </c>
      <c r="X411" s="53">
        <f>IF(COUNTIF(RLU!$C:$C,'P11'!$C411)&gt;0,VLOOKUP($C411,RLU!$C$2:$G$992,5,FALSE),0)</f>
        <v>0</v>
      </c>
      <c r="Y411" s="52" t="str">
        <f>VLOOKUP(H411,LU!C$4:D$24,2,FALSE)</f>
        <v>Vintages</v>
      </c>
    </row>
    <row r="412" spans="1:25" hidden="1" x14ac:dyDescent="0.25">
      <c r="A412" s="14" t="s">
        <v>89</v>
      </c>
      <c r="B412">
        <v>183</v>
      </c>
      <c r="C412" s="31">
        <v>622142</v>
      </c>
      <c r="D412" t="s">
        <v>574</v>
      </c>
      <c r="E412" t="s">
        <v>56</v>
      </c>
      <c r="F412" t="s">
        <v>21</v>
      </c>
      <c r="G412" t="s">
        <v>22</v>
      </c>
      <c r="H412">
        <v>705030</v>
      </c>
      <c r="I412" t="s">
        <v>523</v>
      </c>
      <c r="J412">
        <v>12.75</v>
      </c>
      <c r="K412">
        <v>2411</v>
      </c>
      <c r="L412">
        <v>6413</v>
      </c>
      <c r="M412">
        <v>200.92</v>
      </c>
      <c r="N412">
        <v>534.41999999999996</v>
      </c>
      <c r="O412">
        <v>26777.040000000001</v>
      </c>
      <c r="P412">
        <v>71224.03</v>
      </c>
      <c r="Q412" t="s">
        <v>703</v>
      </c>
      <c r="R412">
        <v>0.04</v>
      </c>
      <c r="S412">
        <v>0.1</v>
      </c>
      <c r="T412" t="s">
        <v>98</v>
      </c>
      <c r="U412">
        <v>26</v>
      </c>
      <c r="V412" s="53">
        <f>IF(COUNTIF(RLU!$C:$C,'P11'!$C412)&gt;0,VLOOKUP($C412,RLU!$C$2:$G$992,3,FALSE),0)</f>
        <v>0</v>
      </c>
      <c r="W412" s="53">
        <f>IF(COUNTIF(RLU!$C:$C,'P11'!$C412)&gt;0,VLOOKUP($C412,RLU!$C$2:$G$992,4,FALSE),0)</f>
        <v>0</v>
      </c>
      <c r="X412" s="53">
        <f>IF(COUNTIF(RLU!$C:$C,'P11'!$C412)&gt;0,VLOOKUP($C412,RLU!$C$2:$G$992,5,FALSE),0)</f>
        <v>0</v>
      </c>
      <c r="Y412" s="52" t="str">
        <f>VLOOKUP(H412,LU!C$4:D$24,2,FALSE)</f>
        <v>Vintages</v>
      </c>
    </row>
    <row r="413" spans="1:25" hidden="1" x14ac:dyDescent="0.25">
      <c r="A413" s="14" t="s">
        <v>89</v>
      </c>
      <c r="B413">
        <v>184</v>
      </c>
      <c r="C413" s="31">
        <v>279117</v>
      </c>
      <c r="D413" t="s">
        <v>605</v>
      </c>
      <c r="E413" t="s">
        <v>60</v>
      </c>
      <c r="F413" t="s">
        <v>21</v>
      </c>
      <c r="G413" t="s">
        <v>22</v>
      </c>
      <c r="H413">
        <v>523781</v>
      </c>
      <c r="I413" t="s">
        <v>415</v>
      </c>
      <c r="J413">
        <v>19.95</v>
      </c>
      <c r="K413">
        <v>2346</v>
      </c>
      <c r="L413">
        <v>1488</v>
      </c>
      <c r="M413">
        <v>195.5</v>
      </c>
      <c r="N413">
        <v>124</v>
      </c>
      <c r="O413">
        <v>41003.1</v>
      </c>
      <c r="P413">
        <v>26007.08</v>
      </c>
      <c r="Q413" t="s">
        <v>807</v>
      </c>
      <c r="R413">
        <v>0.04</v>
      </c>
      <c r="S413">
        <v>0.02</v>
      </c>
      <c r="T413" t="s">
        <v>59</v>
      </c>
      <c r="U413">
        <v>17</v>
      </c>
      <c r="V413" s="53">
        <f>IF(COUNTIF(RLU!$C:$C,'P11'!$C413)&gt;0,VLOOKUP($C413,RLU!$C$2:$G$992,3,FALSE),0)</f>
        <v>0</v>
      </c>
      <c r="W413" s="53">
        <f>IF(COUNTIF(RLU!$C:$C,'P11'!$C413)&gt;0,VLOOKUP($C413,RLU!$C$2:$G$992,4,FALSE),0)</f>
        <v>0</v>
      </c>
      <c r="X413" s="53">
        <f>IF(COUNTIF(RLU!$C:$C,'P11'!$C413)&gt;0,VLOOKUP($C413,RLU!$C$2:$G$992,5,FALSE),0)</f>
        <v>0</v>
      </c>
      <c r="Y413" s="52" t="str">
        <f>VLOOKUP(H413,LU!C$4:D$24,2,FALSE)</f>
        <v>Wines</v>
      </c>
    </row>
    <row r="414" spans="1:25" x14ac:dyDescent="0.25">
      <c r="A414" s="14" t="s">
        <v>89</v>
      </c>
      <c r="B414">
        <v>185</v>
      </c>
      <c r="C414" s="31">
        <v>450767</v>
      </c>
      <c r="D414" t="s">
        <v>166</v>
      </c>
      <c r="E414" t="s">
        <v>51</v>
      </c>
      <c r="F414" t="s">
        <v>21</v>
      </c>
      <c r="G414" t="s">
        <v>22</v>
      </c>
      <c r="H414">
        <v>705020</v>
      </c>
      <c r="I414" t="s">
        <v>117</v>
      </c>
      <c r="J414">
        <v>23.75</v>
      </c>
      <c r="K414">
        <v>2342</v>
      </c>
      <c r="L414">
        <v>7662</v>
      </c>
      <c r="M414">
        <v>195.17</v>
      </c>
      <c r="N414">
        <v>638.5</v>
      </c>
      <c r="O414">
        <v>48808.94</v>
      </c>
      <c r="P414">
        <v>159681.5</v>
      </c>
      <c r="Q414" t="s">
        <v>31</v>
      </c>
      <c r="R414">
        <v>0.04</v>
      </c>
      <c r="S414">
        <v>0.12</v>
      </c>
      <c r="T414" t="s">
        <v>634</v>
      </c>
      <c r="U414">
        <v>18</v>
      </c>
      <c r="V414" s="53" t="str">
        <f>IF(COUNTIF(RLU!$C:$C,'P11'!$C414)&gt;0,VLOOKUP($C414,RLU!$C$2:$G$992,3,FALSE),0)</f>
        <v>H&amp;B Selection</v>
      </c>
      <c r="W414" s="53" t="str">
        <f>IF(COUNTIF(RLU!$C:$C,'P11'!$C414)&gt;0,VLOOKUP($C414,RLU!$C$2:$G$992,4,FALSE),0)</f>
        <v>Provence</v>
      </c>
      <c r="X414" s="53" t="str">
        <f>IF(COUNTIF(RLU!$C:$C,'P11'!$C414)&gt;0,VLOOKUP($C414,RLU!$C$2:$G$992,5,FALSE),0)</f>
        <v>Bandol</v>
      </c>
      <c r="Y414" s="52" t="str">
        <f>VLOOKUP(H414,LU!C$4:D$24,2,FALSE)</f>
        <v>Vintages</v>
      </c>
    </row>
    <row r="415" spans="1:25" hidden="1" x14ac:dyDescent="0.25">
      <c r="A415" s="14" t="s">
        <v>89</v>
      </c>
      <c r="B415">
        <v>186</v>
      </c>
      <c r="C415" s="31">
        <v>668442</v>
      </c>
      <c r="D415" t="s">
        <v>768</v>
      </c>
      <c r="E415" t="s">
        <v>51</v>
      </c>
      <c r="F415" t="s">
        <v>21</v>
      </c>
      <c r="G415" t="s">
        <v>22</v>
      </c>
      <c r="H415">
        <v>706040</v>
      </c>
      <c r="I415" t="s">
        <v>586</v>
      </c>
      <c r="J415">
        <v>19.95</v>
      </c>
      <c r="K415">
        <v>2338</v>
      </c>
      <c r="M415">
        <v>194.83</v>
      </c>
      <c r="N415"/>
      <c r="O415">
        <v>40863.269999999997</v>
      </c>
      <c r="Q415" t="s">
        <v>29</v>
      </c>
      <c r="R415">
        <v>0.04</v>
      </c>
      <c r="T415" t="s">
        <v>29</v>
      </c>
      <c r="U415">
        <v>18</v>
      </c>
      <c r="V415" s="53">
        <f>IF(COUNTIF(RLU!$C:$C,'P11'!$C415)&gt;0,VLOOKUP($C415,RLU!$C$2:$G$992,3,FALSE),0)</f>
        <v>0</v>
      </c>
      <c r="W415" s="53">
        <f>IF(COUNTIF(RLU!$C:$C,'P11'!$C415)&gt;0,VLOOKUP($C415,RLU!$C$2:$G$992,4,FALSE),0)</f>
        <v>0</v>
      </c>
      <c r="X415" s="53">
        <f>IF(COUNTIF(RLU!$C:$C,'P11'!$C415)&gt;0,VLOOKUP($C415,RLU!$C$2:$G$992,5,FALSE),0)</f>
        <v>0</v>
      </c>
      <c r="Y415" s="52" t="str">
        <f>VLOOKUP(H415,LU!C$4:D$24,2,FALSE)</f>
        <v>Vintages</v>
      </c>
    </row>
    <row r="416" spans="1:25" x14ac:dyDescent="0.25">
      <c r="A416" s="14" t="s">
        <v>89</v>
      </c>
      <c r="B416">
        <v>187</v>
      </c>
      <c r="C416" s="31">
        <v>490896</v>
      </c>
      <c r="D416" t="s">
        <v>132</v>
      </c>
      <c r="E416" t="s">
        <v>42</v>
      </c>
      <c r="F416" t="s">
        <v>21</v>
      </c>
      <c r="G416" t="s">
        <v>22</v>
      </c>
      <c r="H416">
        <v>705020</v>
      </c>
      <c r="I416" t="s">
        <v>117</v>
      </c>
      <c r="J416">
        <v>29.95</v>
      </c>
      <c r="K416">
        <v>2314</v>
      </c>
      <c r="L416">
        <v>1526</v>
      </c>
      <c r="M416">
        <v>192.83</v>
      </c>
      <c r="N416">
        <v>127.17</v>
      </c>
      <c r="O416">
        <v>60921.68</v>
      </c>
      <c r="P416">
        <v>40175.660000000003</v>
      </c>
      <c r="Q416" t="s">
        <v>754</v>
      </c>
      <c r="R416">
        <v>0.04</v>
      </c>
      <c r="S416">
        <v>0.02</v>
      </c>
      <c r="T416" t="s">
        <v>59</v>
      </c>
      <c r="U416">
        <v>19</v>
      </c>
      <c r="V416" s="53" t="str">
        <f>IF(COUNTIF(RLU!$C:$C,'P11'!$C416)&gt;0,VLOOKUP($C416,RLU!$C$2:$G$992,3,FALSE),0)</f>
        <v>Roederer</v>
      </c>
      <c r="W416" s="53" t="str">
        <f>IF(COUNTIF(RLU!$C:$C,'P11'!$C416)&gt;0,VLOOKUP($C416,RLU!$C$2:$G$992,4,FALSE),0)</f>
        <v>Provence</v>
      </c>
      <c r="X416" s="53" t="str">
        <f>IF(COUNTIF(RLU!$C:$C,'P11'!$C416)&gt;0,VLOOKUP($C416,RLU!$C$2:$G$992,5,FALSE),0)</f>
        <v>Cotes De Provence</v>
      </c>
      <c r="Y416" s="52" t="str">
        <f>VLOOKUP(H416,LU!C$4:D$24,2,FALSE)</f>
        <v>Vintages</v>
      </c>
    </row>
    <row r="417" spans="1:25" x14ac:dyDescent="0.25">
      <c r="A417" s="14" t="s">
        <v>89</v>
      </c>
      <c r="B417">
        <v>188</v>
      </c>
      <c r="C417" s="31">
        <v>557371</v>
      </c>
      <c r="D417" t="s">
        <v>176</v>
      </c>
      <c r="E417" t="s">
        <v>36</v>
      </c>
      <c r="F417" t="s">
        <v>21</v>
      </c>
      <c r="G417" t="s">
        <v>22</v>
      </c>
      <c r="H417">
        <v>705020</v>
      </c>
      <c r="I417" t="s">
        <v>117</v>
      </c>
      <c r="J417">
        <v>17.75</v>
      </c>
      <c r="K417">
        <v>2169</v>
      </c>
      <c r="L417">
        <v>4301</v>
      </c>
      <c r="M417">
        <v>180.75</v>
      </c>
      <c r="N417">
        <v>358.42</v>
      </c>
      <c r="O417">
        <v>33686.68</v>
      </c>
      <c r="P417">
        <v>66798.720000000001</v>
      </c>
      <c r="Q417" t="s">
        <v>83</v>
      </c>
      <c r="R417">
        <v>0.03</v>
      </c>
      <c r="S417">
        <v>7.0000000000000007E-2</v>
      </c>
      <c r="T417" t="s">
        <v>725</v>
      </c>
      <c r="U417">
        <v>26</v>
      </c>
      <c r="V417" s="53" t="str">
        <f>IF(COUNTIF(RLU!$C:$C,'P11'!$C417)&gt;0,VLOOKUP($C417,RLU!$C$2:$G$992,3,FALSE),0)</f>
        <v>Berne Sel</v>
      </c>
      <c r="W417" s="53" t="str">
        <f>IF(COUNTIF(RLU!$C:$C,'P11'!$C417)&gt;0,VLOOKUP($C417,RLU!$C$2:$G$992,4,FALSE),0)</f>
        <v>Provence</v>
      </c>
      <c r="X417" s="53" t="str">
        <f>IF(COUNTIF(RLU!$C:$C,'P11'!$C417)&gt;0,VLOOKUP($C417,RLU!$C$2:$G$992,5,FALSE),0)</f>
        <v>Cotes De Provence</v>
      </c>
      <c r="Y417" s="52" t="str">
        <f>VLOOKUP(H417,LU!C$4:D$24,2,FALSE)</f>
        <v>Vintages</v>
      </c>
    </row>
    <row r="418" spans="1:25" x14ac:dyDescent="0.25">
      <c r="A418" s="14" t="s">
        <v>89</v>
      </c>
      <c r="B418">
        <v>189</v>
      </c>
      <c r="C418" s="31">
        <v>491076</v>
      </c>
      <c r="D418" t="s">
        <v>177</v>
      </c>
      <c r="E418" t="s">
        <v>178</v>
      </c>
      <c r="F418" t="s">
        <v>21</v>
      </c>
      <c r="G418" t="s">
        <v>22</v>
      </c>
      <c r="H418">
        <v>705020</v>
      </c>
      <c r="I418" t="s">
        <v>117</v>
      </c>
      <c r="J418">
        <v>16.75</v>
      </c>
      <c r="K418">
        <v>2116</v>
      </c>
      <c r="L418">
        <v>2882</v>
      </c>
      <c r="M418">
        <v>176.33</v>
      </c>
      <c r="N418">
        <v>240.17</v>
      </c>
      <c r="O418">
        <v>30990.97</v>
      </c>
      <c r="P418">
        <v>42209.82</v>
      </c>
      <c r="Q418" t="s">
        <v>58</v>
      </c>
      <c r="R418">
        <v>0.03</v>
      </c>
      <c r="S418">
        <v>0.04</v>
      </c>
      <c r="T418" t="s">
        <v>61</v>
      </c>
      <c r="U418">
        <v>25</v>
      </c>
      <c r="V418" s="53" t="str">
        <f>IF(COUNTIF(RLU!$C:$C,'P11'!$C418)&gt;0,VLOOKUP($C418,RLU!$C$2:$G$992,3,FALSE),0)</f>
        <v>Other</v>
      </c>
      <c r="W418" s="53" t="str">
        <f>IF(COUNTIF(RLU!$C:$C,'P11'!$C418)&gt;0,VLOOKUP($C418,RLU!$C$2:$G$992,4,FALSE),0)</f>
        <v>Languedoc</v>
      </c>
      <c r="X418" s="53" t="str">
        <f>IF(COUNTIF(RLU!$C:$C,'P11'!$C418)&gt;0,VLOOKUP($C418,RLU!$C$2:$G$992,5,FALSE),0)</f>
        <v>Languedoc</v>
      </c>
      <c r="Y418" s="52" t="str">
        <f>VLOOKUP(H418,LU!C$4:D$24,2,FALSE)</f>
        <v>Vintages</v>
      </c>
    </row>
    <row r="419" spans="1:25" hidden="1" x14ac:dyDescent="0.25">
      <c r="A419" s="14" t="s">
        <v>89</v>
      </c>
      <c r="B419">
        <v>190</v>
      </c>
      <c r="C419" s="31">
        <v>85126</v>
      </c>
      <c r="D419" t="s">
        <v>618</v>
      </c>
      <c r="E419" t="s">
        <v>564</v>
      </c>
      <c r="F419" t="s">
        <v>21</v>
      </c>
      <c r="G419" t="s">
        <v>22</v>
      </c>
      <c r="H419">
        <v>523781</v>
      </c>
      <c r="I419" t="s">
        <v>415</v>
      </c>
      <c r="J419">
        <v>19.95</v>
      </c>
      <c r="K419">
        <v>2101</v>
      </c>
      <c r="L419">
        <v>3537</v>
      </c>
      <c r="M419">
        <v>175.08</v>
      </c>
      <c r="N419">
        <v>294.75</v>
      </c>
      <c r="O419">
        <v>36721.019999999997</v>
      </c>
      <c r="P419">
        <v>61819.25</v>
      </c>
      <c r="Q419" t="s">
        <v>549</v>
      </c>
      <c r="R419">
        <v>0.03</v>
      </c>
      <c r="S419">
        <v>0.05</v>
      </c>
      <c r="T419" t="s">
        <v>485</v>
      </c>
      <c r="U419">
        <v>19</v>
      </c>
      <c r="V419" s="53">
        <f>IF(COUNTIF(RLU!$C:$C,'P11'!$C419)&gt;0,VLOOKUP($C419,RLU!$C$2:$G$992,3,FALSE),0)</f>
        <v>0</v>
      </c>
      <c r="W419" s="53">
        <f>IF(COUNTIF(RLU!$C:$C,'P11'!$C419)&gt;0,VLOOKUP($C419,RLU!$C$2:$G$992,4,FALSE),0)</f>
        <v>0</v>
      </c>
      <c r="X419" s="53">
        <f>IF(COUNTIF(RLU!$C:$C,'P11'!$C419)&gt;0,VLOOKUP($C419,RLU!$C$2:$G$992,5,FALSE),0)</f>
        <v>0</v>
      </c>
      <c r="Y419" s="52" t="str">
        <f>VLOOKUP(H419,LU!C$4:D$24,2,FALSE)</f>
        <v>Wines</v>
      </c>
    </row>
    <row r="420" spans="1:25" hidden="1" x14ac:dyDescent="0.25">
      <c r="A420" s="14" t="s">
        <v>89</v>
      </c>
      <c r="B420">
        <v>191</v>
      </c>
      <c r="C420" s="31">
        <v>388702</v>
      </c>
      <c r="D420" t="s">
        <v>624</v>
      </c>
      <c r="E420" t="s">
        <v>407</v>
      </c>
      <c r="F420" t="s">
        <v>21</v>
      </c>
      <c r="G420" t="s">
        <v>22</v>
      </c>
      <c r="H420">
        <v>523781</v>
      </c>
      <c r="I420" t="s">
        <v>415</v>
      </c>
      <c r="J420">
        <v>18.95</v>
      </c>
      <c r="K420">
        <v>2071</v>
      </c>
      <c r="L420">
        <v>3345</v>
      </c>
      <c r="M420">
        <v>172.58</v>
      </c>
      <c r="N420">
        <v>278.75</v>
      </c>
      <c r="O420">
        <v>34363.94</v>
      </c>
      <c r="P420">
        <v>55503.32</v>
      </c>
      <c r="Q420" t="s">
        <v>78</v>
      </c>
      <c r="R420">
        <v>0.03</v>
      </c>
      <c r="S420">
        <v>0.05</v>
      </c>
      <c r="T420" t="s">
        <v>485</v>
      </c>
      <c r="U420">
        <v>20</v>
      </c>
      <c r="V420" s="53">
        <f>IF(COUNTIF(RLU!$C:$C,'P11'!$C420)&gt;0,VLOOKUP($C420,RLU!$C$2:$G$992,3,FALSE),0)</f>
        <v>0</v>
      </c>
      <c r="W420" s="53">
        <f>IF(COUNTIF(RLU!$C:$C,'P11'!$C420)&gt;0,VLOOKUP($C420,RLU!$C$2:$G$992,4,FALSE),0)</f>
        <v>0</v>
      </c>
      <c r="X420" s="53">
        <f>IF(COUNTIF(RLU!$C:$C,'P11'!$C420)&gt;0,VLOOKUP($C420,RLU!$C$2:$G$992,5,FALSE),0)</f>
        <v>0</v>
      </c>
      <c r="Y420" s="52" t="str">
        <f>VLOOKUP(H420,LU!C$4:D$24,2,FALSE)</f>
        <v>Wines</v>
      </c>
    </row>
    <row r="421" spans="1:25" hidden="1" x14ac:dyDescent="0.25">
      <c r="A421" s="14" t="s">
        <v>89</v>
      </c>
      <c r="B421">
        <v>192</v>
      </c>
      <c r="C421" s="31">
        <v>275834</v>
      </c>
      <c r="D421" t="s">
        <v>620</v>
      </c>
      <c r="E421" t="s">
        <v>562</v>
      </c>
      <c r="F421" t="s">
        <v>21</v>
      </c>
      <c r="G421" t="s">
        <v>22</v>
      </c>
      <c r="H421">
        <v>523781</v>
      </c>
      <c r="I421" t="s">
        <v>415</v>
      </c>
      <c r="J421">
        <v>15.95</v>
      </c>
      <c r="K421">
        <v>1974</v>
      </c>
      <c r="L421">
        <v>3294</v>
      </c>
      <c r="M421">
        <v>164.5</v>
      </c>
      <c r="N421">
        <v>274.5</v>
      </c>
      <c r="O421">
        <v>27513.72</v>
      </c>
      <c r="P421">
        <v>45911.95</v>
      </c>
      <c r="Q421" t="s">
        <v>485</v>
      </c>
      <c r="R421">
        <v>0.03</v>
      </c>
      <c r="S421">
        <v>0.05</v>
      </c>
      <c r="T421" t="s">
        <v>485</v>
      </c>
      <c r="U421">
        <v>15</v>
      </c>
      <c r="V421" s="53">
        <f>IF(COUNTIF(RLU!$C:$C,'P11'!$C421)&gt;0,VLOOKUP($C421,RLU!$C$2:$G$992,3,FALSE),0)</f>
        <v>0</v>
      </c>
      <c r="W421" s="53">
        <f>IF(COUNTIF(RLU!$C:$C,'P11'!$C421)&gt;0,VLOOKUP($C421,RLU!$C$2:$G$992,4,FALSE),0)</f>
        <v>0</v>
      </c>
      <c r="X421" s="53">
        <f>IF(COUNTIF(RLU!$C:$C,'P11'!$C421)&gt;0,VLOOKUP($C421,RLU!$C$2:$G$992,5,FALSE),0)</f>
        <v>0</v>
      </c>
      <c r="Y421" s="52" t="str">
        <f>VLOOKUP(H421,LU!C$4:D$24,2,FALSE)</f>
        <v>Wines</v>
      </c>
    </row>
    <row r="422" spans="1:25" x14ac:dyDescent="0.25">
      <c r="A422" s="14" t="s">
        <v>89</v>
      </c>
      <c r="B422">
        <v>193</v>
      </c>
      <c r="C422" s="31">
        <v>450874</v>
      </c>
      <c r="D422" t="s">
        <v>182</v>
      </c>
      <c r="E422" t="s">
        <v>49</v>
      </c>
      <c r="F422" t="s">
        <v>21</v>
      </c>
      <c r="G422" t="s">
        <v>22</v>
      </c>
      <c r="H422">
        <v>705020</v>
      </c>
      <c r="I422" t="s">
        <v>117</v>
      </c>
      <c r="J422">
        <v>19.75</v>
      </c>
      <c r="K422">
        <v>1744</v>
      </c>
      <c r="L422">
        <v>3800</v>
      </c>
      <c r="M422">
        <v>145.33000000000001</v>
      </c>
      <c r="N422">
        <v>316.67</v>
      </c>
      <c r="O422">
        <v>30172.74</v>
      </c>
      <c r="P422">
        <v>65743.360000000001</v>
      </c>
      <c r="Q422" t="s">
        <v>755</v>
      </c>
      <c r="R422">
        <v>0.03</v>
      </c>
      <c r="S422">
        <v>0.06</v>
      </c>
      <c r="T422" t="s">
        <v>83</v>
      </c>
      <c r="U422">
        <v>20</v>
      </c>
      <c r="V422" s="53" t="str">
        <f>IF(COUNTIF(RLU!$C:$C,'P11'!$C422)&gt;0,VLOOKUP($C422,RLU!$C$2:$G$992,3,FALSE),0)</f>
        <v>Michel Gassier</v>
      </c>
      <c r="W422" s="53" t="str">
        <f>IF(COUNTIF(RLU!$C:$C,'P11'!$C422)&gt;0,VLOOKUP($C422,RLU!$C$2:$G$992,4,FALSE),0)</f>
        <v>Rhone</v>
      </c>
      <c r="X422" s="53" t="str">
        <f>IF(COUNTIF(RLU!$C:$C,'P11'!$C422)&gt;0,VLOOKUP($C422,RLU!$C$2:$G$992,5,FALSE),0)</f>
        <v>Costieres de Nimes</v>
      </c>
      <c r="Y422" s="52" t="str">
        <f>VLOOKUP(H422,LU!C$4:D$24,2,FALSE)</f>
        <v>Vintages</v>
      </c>
    </row>
    <row r="423" spans="1:25" hidden="1" x14ac:dyDescent="0.25">
      <c r="A423" s="14" t="s">
        <v>89</v>
      </c>
      <c r="B423">
        <v>194</v>
      </c>
      <c r="C423" s="31">
        <v>552711</v>
      </c>
      <c r="D423" t="s">
        <v>629</v>
      </c>
      <c r="E423" t="s">
        <v>433</v>
      </c>
      <c r="F423" t="s">
        <v>21</v>
      </c>
      <c r="G423" t="s">
        <v>22</v>
      </c>
      <c r="H423">
        <v>523781</v>
      </c>
      <c r="I423" t="s">
        <v>415</v>
      </c>
      <c r="J423">
        <v>17.95</v>
      </c>
      <c r="K423">
        <v>1700</v>
      </c>
      <c r="L423">
        <v>2556</v>
      </c>
      <c r="M423">
        <v>141.66999999999999</v>
      </c>
      <c r="N423">
        <v>213</v>
      </c>
      <c r="O423">
        <v>26703.54</v>
      </c>
      <c r="P423">
        <v>40149.56</v>
      </c>
      <c r="Q423" t="s">
        <v>93</v>
      </c>
      <c r="R423">
        <v>0.03</v>
      </c>
      <c r="S423">
        <v>0.04</v>
      </c>
      <c r="T423" t="s">
        <v>61</v>
      </c>
      <c r="U423">
        <v>11</v>
      </c>
      <c r="V423" s="53">
        <f>IF(COUNTIF(RLU!$C:$C,'P11'!$C423)&gt;0,VLOOKUP($C423,RLU!$C$2:$G$992,3,FALSE),0)</f>
        <v>0</v>
      </c>
      <c r="W423" s="53">
        <f>IF(COUNTIF(RLU!$C:$C,'P11'!$C423)&gt;0,VLOOKUP($C423,RLU!$C$2:$G$992,4,FALSE),0)</f>
        <v>0</v>
      </c>
      <c r="X423" s="53">
        <f>IF(COUNTIF(RLU!$C:$C,'P11'!$C423)&gt;0,VLOOKUP($C423,RLU!$C$2:$G$992,5,FALSE),0)</f>
        <v>0</v>
      </c>
      <c r="Y423" s="52" t="str">
        <f>VLOOKUP(H423,LU!C$4:D$24,2,FALSE)</f>
        <v>Wines</v>
      </c>
    </row>
    <row r="424" spans="1:25" hidden="1" x14ac:dyDescent="0.25">
      <c r="A424" s="14" t="s">
        <v>89</v>
      </c>
      <c r="B424">
        <v>195</v>
      </c>
      <c r="C424" s="31">
        <v>10480</v>
      </c>
      <c r="D424" t="s">
        <v>657</v>
      </c>
      <c r="E424" t="s">
        <v>658</v>
      </c>
      <c r="F424" t="s">
        <v>21</v>
      </c>
      <c r="G424" t="s">
        <v>22</v>
      </c>
      <c r="H424">
        <v>705050</v>
      </c>
      <c r="I424" t="s">
        <v>559</v>
      </c>
      <c r="J424">
        <v>14.95</v>
      </c>
      <c r="K424">
        <v>1576</v>
      </c>
      <c r="M424">
        <v>131.33000000000001</v>
      </c>
      <c r="N424"/>
      <c r="O424">
        <v>20571.68</v>
      </c>
      <c r="Q424" t="s">
        <v>29</v>
      </c>
      <c r="R424">
        <v>0.02</v>
      </c>
      <c r="T424" t="s">
        <v>29</v>
      </c>
      <c r="U424">
        <v>32</v>
      </c>
      <c r="V424" s="53">
        <f>IF(COUNTIF(RLU!$C:$C,'P11'!$C424)&gt;0,VLOOKUP($C424,RLU!$C$2:$G$992,3,FALSE),0)</f>
        <v>0</v>
      </c>
      <c r="W424" s="53">
        <f>IF(COUNTIF(RLU!$C:$C,'P11'!$C424)&gt;0,VLOOKUP($C424,RLU!$C$2:$G$992,4,FALSE),0)</f>
        <v>0</v>
      </c>
      <c r="X424" s="53">
        <f>IF(COUNTIF(RLU!$C:$C,'P11'!$C424)&gt;0,VLOOKUP($C424,RLU!$C$2:$G$992,5,FALSE),0)</f>
        <v>0</v>
      </c>
      <c r="Y424" s="52" t="str">
        <f>VLOOKUP(H424,LU!C$4:D$24,2,FALSE)</f>
        <v>Vintages</v>
      </c>
    </row>
    <row r="425" spans="1:25" hidden="1" x14ac:dyDescent="0.25">
      <c r="A425" s="14" t="s">
        <v>89</v>
      </c>
      <c r="B425">
        <v>196</v>
      </c>
      <c r="C425" s="31">
        <v>48819</v>
      </c>
      <c r="D425" t="s">
        <v>625</v>
      </c>
      <c r="E425" t="s">
        <v>626</v>
      </c>
      <c r="F425" t="s">
        <v>21</v>
      </c>
      <c r="G425" t="s">
        <v>22</v>
      </c>
      <c r="H425">
        <v>523781</v>
      </c>
      <c r="I425" t="s">
        <v>415</v>
      </c>
      <c r="J425">
        <v>15.95</v>
      </c>
      <c r="K425">
        <v>1545</v>
      </c>
      <c r="L425">
        <v>2919</v>
      </c>
      <c r="M425">
        <v>128.75</v>
      </c>
      <c r="N425">
        <v>243.25</v>
      </c>
      <c r="O425">
        <v>21534.29</v>
      </c>
      <c r="P425">
        <v>40685.18</v>
      </c>
      <c r="Q425" t="s">
        <v>871</v>
      </c>
      <c r="R425">
        <v>0.02</v>
      </c>
      <c r="S425">
        <v>0.04</v>
      </c>
      <c r="T425" t="s">
        <v>83</v>
      </c>
      <c r="U425">
        <v>13</v>
      </c>
      <c r="V425" s="53">
        <f>IF(COUNTIF(RLU!$C:$C,'P11'!$C425)&gt;0,VLOOKUP($C425,RLU!$C$2:$G$992,3,FALSE),0)</f>
        <v>0</v>
      </c>
      <c r="W425" s="53">
        <f>IF(COUNTIF(RLU!$C:$C,'P11'!$C425)&gt;0,VLOOKUP($C425,RLU!$C$2:$G$992,4,FALSE),0)</f>
        <v>0</v>
      </c>
      <c r="X425" s="53">
        <f>IF(COUNTIF(RLU!$C:$C,'P11'!$C425)&gt;0,VLOOKUP($C425,RLU!$C$2:$G$992,5,FALSE),0)</f>
        <v>0</v>
      </c>
      <c r="Y425" s="52" t="str">
        <f>VLOOKUP(H425,LU!C$4:D$24,2,FALSE)</f>
        <v>Wines</v>
      </c>
    </row>
    <row r="426" spans="1:25" hidden="1" x14ac:dyDescent="0.25">
      <c r="A426" s="14" t="s">
        <v>89</v>
      </c>
      <c r="B426">
        <v>197</v>
      </c>
      <c r="C426" s="31">
        <v>343020</v>
      </c>
      <c r="D426" t="s">
        <v>640</v>
      </c>
      <c r="E426" t="s">
        <v>597</v>
      </c>
      <c r="F426" t="s">
        <v>21</v>
      </c>
      <c r="G426" t="s">
        <v>22</v>
      </c>
      <c r="H426">
        <v>706020</v>
      </c>
      <c r="I426" t="s">
        <v>497</v>
      </c>
      <c r="J426">
        <v>29.95</v>
      </c>
      <c r="K426">
        <v>1496</v>
      </c>
      <c r="L426">
        <v>6424</v>
      </c>
      <c r="M426">
        <v>124.67</v>
      </c>
      <c r="N426">
        <v>535.33000000000004</v>
      </c>
      <c r="O426">
        <v>39385.839999999997</v>
      </c>
      <c r="P426">
        <v>169127.43</v>
      </c>
      <c r="Q426" t="s">
        <v>642</v>
      </c>
      <c r="R426">
        <v>0.02</v>
      </c>
      <c r="S426">
        <v>0.1</v>
      </c>
      <c r="T426" t="s">
        <v>44</v>
      </c>
      <c r="U426">
        <v>13</v>
      </c>
      <c r="V426" s="53">
        <f>IF(COUNTIF(RLU!$C:$C,'P11'!$C426)&gt;0,VLOOKUP($C426,RLU!$C$2:$G$992,3,FALSE),0)</f>
        <v>0</v>
      </c>
      <c r="W426" s="53">
        <f>IF(COUNTIF(RLU!$C:$C,'P11'!$C426)&gt;0,VLOOKUP($C426,RLU!$C$2:$G$992,4,FALSE),0)</f>
        <v>0</v>
      </c>
      <c r="X426" s="53">
        <f>IF(COUNTIF(RLU!$C:$C,'P11'!$C426)&gt;0,VLOOKUP($C426,RLU!$C$2:$G$992,5,FALSE),0)</f>
        <v>0</v>
      </c>
      <c r="Y426" s="52" t="str">
        <f>VLOOKUP(H426,LU!C$4:D$24,2,FALSE)</f>
        <v>Vintages</v>
      </c>
    </row>
    <row r="427" spans="1:25" x14ac:dyDescent="0.25">
      <c r="A427" s="14" t="s">
        <v>89</v>
      </c>
      <c r="B427">
        <v>198</v>
      </c>
      <c r="C427" s="31">
        <v>492199</v>
      </c>
      <c r="D427" t="s">
        <v>172</v>
      </c>
      <c r="E427" t="s">
        <v>101</v>
      </c>
      <c r="F427" t="s">
        <v>21</v>
      </c>
      <c r="G427" t="s">
        <v>22</v>
      </c>
      <c r="H427">
        <v>705020</v>
      </c>
      <c r="I427" t="s">
        <v>117</v>
      </c>
      <c r="J427">
        <v>24.95</v>
      </c>
      <c r="K427">
        <v>1483</v>
      </c>
      <c r="L427">
        <v>2400</v>
      </c>
      <c r="M427">
        <v>123.58</v>
      </c>
      <c r="N427">
        <v>200</v>
      </c>
      <c r="O427">
        <v>32481.64</v>
      </c>
      <c r="P427">
        <v>52566.37</v>
      </c>
      <c r="Q427" t="s">
        <v>78</v>
      </c>
      <c r="R427">
        <v>0.02</v>
      </c>
      <c r="S427">
        <v>0.04</v>
      </c>
      <c r="T427" t="s">
        <v>83</v>
      </c>
      <c r="U427">
        <v>15</v>
      </c>
      <c r="V427" s="53" t="str">
        <f>IF(COUNTIF(RLU!$C:$C,'P11'!$C427)&gt;0,VLOOKUP($C427,RLU!$C$2:$G$992,3,FALSE),0)</f>
        <v>Other</v>
      </c>
      <c r="W427" s="53" t="str">
        <f>IF(COUNTIF(RLU!$C:$C,'P11'!$C427)&gt;0,VLOOKUP($C427,RLU!$C$2:$G$992,4,FALSE),0)</f>
        <v>Languedoc</v>
      </c>
      <c r="X427" s="53" t="str">
        <f>IF(COUNTIF(RLU!$C:$C,'P11'!$C427)&gt;0,VLOOKUP($C427,RLU!$C$2:$G$992,5,FALSE),0)</f>
        <v>Languedoc</v>
      </c>
      <c r="Y427" s="52" t="str">
        <f>VLOOKUP(H427,LU!C$4:D$24,2,FALSE)</f>
        <v>Vintages</v>
      </c>
    </row>
    <row r="428" spans="1:25" hidden="1" x14ac:dyDescent="0.25">
      <c r="A428" s="14" t="s">
        <v>89</v>
      </c>
      <c r="B428">
        <v>199</v>
      </c>
      <c r="C428" s="31">
        <v>333260</v>
      </c>
      <c r="D428" t="s">
        <v>632</v>
      </c>
      <c r="E428" t="s">
        <v>633</v>
      </c>
      <c r="F428" t="s">
        <v>21</v>
      </c>
      <c r="G428" t="s">
        <v>22</v>
      </c>
      <c r="H428">
        <v>523781</v>
      </c>
      <c r="I428" t="s">
        <v>415</v>
      </c>
      <c r="J428">
        <v>16.95</v>
      </c>
      <c r="K428">
        <v>1469</v>
      </c>
      <c r="L428">
        <v>3578</v>
      </c>
      <c r="M428">
        <v>122.42</v>
      </c>
      <c r="N428">
        <v>298.17</v>
      </c>
      <c r="O428">
        <v>21775</v>
      </c>
      <c r="P428">
        <v>53036.73</v>
      </c>
      <c r="Q428" t="s">
        <v>876</v>
      </c>
      <c r="R428">
        <v>0.02</v>
      </c>
      <c r="S428">
        <v>0.05</v>
      </c>
      <c r="T428" t="s">
        <v>98</v>
      </c>
      <c r="U428">
        <v>14</v>
      </c>
      <c r="V428" s="53">
        <f>IF(COUNTIF(RLU!$C:$C,'P11'!$C428)&gt;0,VLOOKUP($C428,RLU!$C$2:$G$992,3,FALSE),0)</f>
        <v>0</v>
      </c>
      <c r="W428" s="53">
        <f>IF(COUNTIF(RLU!$C:$C,'P11'!$C428)&gt;0,VLOOKUP($C428,RLU!$C$2:$G$992,4,FALSE),0)</f>
        <v>0</v>
      </c>
      <c r="X428" s="53">
        <f>IF(COUNTIF(RLU!$C:$C,'P11'!$C428)&gt;0,VLOOKUP($C428,RLU!$C$2:$G$992,5,FALSE),0)</f>
        <v>0</v>
      </c>
      <c r="Y428" s="52" t="str">
        <f>VLOOKUP(H428,LU!C$4:D$24,2,FALSE)</f>
        <v>Wines</v>
      </c>
    </row>
    <row r="429" spans="1:25" hidden="1" x14ac:dyDescent="0.25">
      <c r="A429" s="14" t="s">
        <v>89</v>
      </c>
      <c r="B429">
        <v>200</v>
      </c>
      <c r="C429" s="31">
        <v>652834</v>
      </c>
      <c r="D429" t="s">
        <v>648</v>
      </c>
      <c r="E429" t="s">
        <v>433</v>
      </c>
      <c r="F429" t="s">
        <v>21</v>
      </c>
      <c r="G429" t="s">
        <v>22</v>
      </c>
      <c r="H429">
        <v>523781</v>
      </c>
      <c r="I429" t="s">
        <v>415</v>
      </c>
      <c r="J429">
        <v>14.95</v>
      </c>
      <c r="K429">
        <v>1448</v>
      </c>
      <c r="M429">
        <v>120.67</v>
      </c>
      <c r="N429"/>
      <c r="O429">
        <v>18900.88</v>
      </c>
      <c r="Q429" t="s">
        <v>29</v>
      </c>
      <c r="R429">
        <v>0.02</v>
      </c>
      <c r="T429" t="s">
        <v>29</v>
      </c>
      <c r="U429">
        <v>33</v>
      </c>
      <c r="V429" s="53">
        <f>IF(COUNTIF(RLU!$C:$C,'P11'!$C429)&gt;0,VLOOKUP($C429,RLU!$C$2:$G$992,3,FALSE),0)</f>
        <v>0</v>
      </c>
      <c r="W429" s="53">
        <f>IF(COUNTIF(RLU!$C:$C,'P11'!$C429)&gt;0,VLOOKUP($C429,RLU!$C$2:$G$992,4,FALSE),0)</f>
        <v>0</v>
      </c>
      <c r="X429" s="53">
        <f>IF(COUNTIF(RLU!$C:$C,'P11'!$C429)&gt;0,VLOOKUP($C429,RLU!$C$2:$G$992,5,FALSE),0)</f>
        <v>0</v>
      </c>
      <c r="Y429" s="52" t="str">
        <f>VLOOKUP(H429,LU!C$4:D$24,2,FALSE)</f>
        <v>Wines</v>
      </c>
    </row>
    <row r="430" spans="1:25" hidden="1" x14ac:dyDescent="0.25">
      <c r="A430" s="14" t="s">
        <v>89</v>
      </c>
      <c r="B430">
        <v>201</v>
      </c>
      <c r="C430" s="31">
        <v>469338</v>
      </c>
      <c r="D430" t="s">
        <v>622</v>
      </c>
      <c r="E430" t="s">
        <v>623</v>
      </c>
      <c r="F430" t="s">
        <v>21</v>
      </c>
      <c r="G430" t="s">
        <v>22</v>
      </c>
      <c r="H430">
        <v>523781</v>
      </c>
      <c r="I430" t="s">
        <v>415</v>
      </c>
      <c r="J430">
        <v>15.95</v>
      </c>
      <c r="K430">
        <v>1444</v>
      </c>
      <c r="L430">
        <v>3896</v>
      </c>
      <c r="M430">
        <v>120.33</v>
      </c>
      <c r="N430">
        <v>324.67</v>
      </c>
      <c r="O430">
        <v>20126.55</v>
      </c>
      <c r="P430">
        <v>54302.65</v>
      </c>
      <c r="Q430" t="s">
        <v>706</v>
      </c>
      <c r="R430">
        <v>0.02</v>
      </c>
      <c r="S430">
        <v>0.06</v>
      </c>
      <c r="T430" t="s">
        <v>634</v>
      </c>
      <c r="U430">
        <v>14</v>
      </c>
      <c r="V430" s="53">
        <f>IF(COUNTIF(RLU!$C:$C,'P11'!$C430)&gt;0,VLOOKUP($C430,RLU!$C$2:$G$992,3,FALSE),0)</f>
        <v>0</v>
      </c>
      <c r="W430" s="53">
        <f>IF(COUNTIF(RLU!$C:$C,'P11'!$C430)&gt;0,VLOOKUP($C430,RLU!$C$2:$G$992,4,FALSE),0)</f>
        <v>0</v>
      </c>
      <c r="X430" s="53">
        <f>IF(COUNTIF(RLU!$C:$C,'P11'!$C430)&gt;0,VLOOKUP($C430,RLU!$C$2:$G$992,5,FALSE),0)</f>
        <v>0</v>
      </c>
      <c r="Y430" s="52" t="str">
        <f>VLOOKUP(H430,LU!C$4:D$24,2,FALSE)</f>
        <v>Wines</v>
      </c>
    </row>
    <row r="431" spans="1:25" hidden="1" x14ac:dyDescent="0.25">
      <c r="A431" s="14" t="s">
        <v>89</v>
      </c>
      <c r="B431">
        <v>202</v>
      </c>
      <c r="C431" s="31">
        <v>10839</v>
      </c>
      <c r="D431" t="s">
        <v>636</v>
      </c>
      <c r="E431" t="s">
        <v>637</v>
      </c>
      <c r="F431" t="s">
        <v>21</v>
      </c>
      <c r="G431" t="s">
        <v>638</v>
      </c>
      <c r="H431">
        <v>706020</v>
      </c>
      <c r="I431" t="s">
        <v>497</v>
      </c>
      <c r="J431">
        <v>9.9499999999999993</v>
      </c>
      <c r="K431">
        <v>5636</v>
      </c>
      <c r="M431">
        <v>117.09</v>
      </c>
      <c r="N431"/>
      <c r="O431">
        <v>49127.96</v>
      </c>
      <c r="Q431" t="s">
        <v>29</v>
      </c>
      <c r="R431">
        <v>0.02</v>
      </c>
      <c r="T431" t="s">
        <v>29</v>
      </c>
      <c r="U431">
        <v>31</v>
      </c>
      <c r="V431" s="53">
        <f>IF(COUNTIF(RLU!$C:$C,'P11'!$C431)&gt;0,VLOOKUP($C431,RLU!$C$2:$G$992,3,FALSE),0)</f>
        <v>0</v>
      </c>
      <c r="W431" s="53">
        <f>IF(COUNTIF(RLU!$C:$C,'P11'!$C431)&gt;0,VLOOKUP($C431,RLU!$C$2:$G$992,4,FALSE),0)</f>
        <v>0</v>
      </c>
      <c r="X431" s="53">
        <f>IF(COUNTIF(RLU!$C:$C,'P11'!$C431)&gt;0,VLOOKUP($C431,RLU!$C$2:$G$992,5,FALSE),0)</f>
        <v>0</v>
      </c>
      <c r="Y431" s="52" t="str">
        <f>VLOOKUP(H431,LU!C$4:D$24,2,FALSE)</f>
        <v>Vintages</v>
      </c>
    </row>
    <row r="432" spans="1:25" x14ac:dyDescent="0.25">
      <c r="A432" s="14" t="s">
        <v>89</v>
      </c>
      <c r="B432">
        <v>203</v>
      </c>
      <c r="C432" s="31">
        <v>491100</v>
      </c>
      <c r="D432" t="s">
        <v>161</v>
      </c>
      <c r="E432" t="s">
        <v>62</v>
      </c>
      <c r="F432" t="s">
        <v>21</v>
      </c>
      <c r="G432" t="s">
        <v>22</v>
      </c>
      <c r="H432">
        <v>705020</v>
      </c>
      <c r="I432" t="s">
        <v>117</v>
      </c>
      <c r="J432">
        <v>30.95</v>
      </c>
      <c r="K432">
        <v>1399</v>
      </c>
      <c r="L432">
        <v>5703</v>
      </c>
      <c r="M432">
        <v>116.58</v>
      </c>
      <c r="N432">
        <v>475.25</v>
      </c>
      <c r="O432">
        <v>38070.129999999997</v>
      </c>
      <c r="P432">
        <v>155192.26</v>
      </c>
      <c r="Q432" t="s">
        <v>97</v>
      </c>
      <c r="R432">
        <v>0.02</v>
      </c>
      <c r="S432">
        <v>0.09</v>
      </c>
      <c r="T432" t="s">
        <v>759</v>
      </c>
      <c r="U432">
        <v>11</v>
      </c>
      <c r="V432" s="53" t="str">
        <f>IF(COUNTIF(RLU!$C:$C,'P11'!$C432)&gt;0,VLOOKUP($C432,RLU!$C$2:$G$992,3,FALSE),0)</f>
        <v>Chateau Leoube</v>
      </c>
      <c r="W432" s="53" t="str">
        <f>IF(COUNTIF(RLU!$C:$C,'P11'!$C432)&gt;0,VLOOKUP($C432,RLU!$C$2:$G$992,4,FALSE),0)</f>
        <v>Provence</v>
      </c>
      <c r="X432" s="53" t="str">
        <f>IF(COUNTIF(RLU!$C:$C,'P11'!$C432)&gt;0,VLOOKUP($C432,RLU!$C$2:$G$992,5,FALSE),0)</f>
        <v>Provence</v>
      </c>
      <c r="Y432" s="52" t="str">
        <f>VLOOKUP(H432,LU!C$4:D$24,2,FALSE)</f>
        <v>Vintages</v>
      </c>
    </row>
    <row r="433" spans="1:25" hidden="1" x14ac:dyDescent="0.25">
      <c r="A433" s="14" t="s">
        <v>89</v>
      </c>
      <c r="B433">
        <v>204</v>
      </c>
      <c r="C433" s="31">
        <v>650655</v>
      </c>
      <c r="D433" t="s">
        <v>639</v>
      </c>
      <c r="E433" t="s">
        <v>544</v>
      </c>
      <c r="F433" t="s">
        <v>21</v>
      </c>
      <c r="G433" t="s">
        <v>22</v>
      </c>
      <c r="H433">
        <v>523781</v>
      </c>
      <c r="I433" t="s">
        <v>415</v>
      </c>
      <c r="J433">
        <v>17.95</v>
      </c>
      <c r="K433">
        <v>1392</v>
      </c>
      <c r="M433">
        <v>116</v>
      </c>
      <c r="N433"/>
      <c r="O433">
        <v>21865.49</v>
      </c>
      <c r="Q433" t="s">
        <v>29</v>
      </c>
      <c r="R433">
        <v>0.02</v>
      </c>
      <c r="T433" t="s">
        <v>29</v>
      </c>
      <c r="U433">
        <v>18</v>
      </c>
      <c r="V433" s="53">
        <f>IF(COUNTIF(RLU!$C:$C,'P11'!$C433)&gt;0,VLOOKUP($C433,RLU!$C$2:$G$992,3,FALSE),0)</f>
        <v>0</v>
      </c>
      <c r="W433" s="53">
        <f>IF(COUNTIF(RLU!$C:$C,'P11'!$C433)&gt;0,VLOOKUP($C433,RLU!$C$2:$G$992,4,FALSE),0)</f>
        <v>0</v>
      </c>
      <c r="X433" s="53">
        <f>IF(COUNTIF(RLU!$C:$C,'P11'!$C433)&gt;0,VLOOKUP($C433,RLU!$C$2:$G$992,5,FALSE),0)</f>
        <v>0</v>
      </c>
      <c r="Y433" s="52" t="str">
        <f>VLOOKUP(H433,LU!C$4:D$24,2,FALSE)</f>
        <v>Wines</v>
      </c>
    </row>
    <row r="434" spans="1:25" x14ac:dyDescent="0.25">
      <c r="A434" s="14" t="s">
        <v>89</v>
      </c>
      <c r="B434">
        <v>205</v>
      </c>
      <c r="C434" s="31">
        <v>490912</v>
      </c>
      <c r="D434" t="s">
        <v>884</v>
      </c>
      <c r="E434" t="s">
        <v>67</v>
      </c>
      <c r="F434" t="s">
        <v>21</v>
      </c>
      <c r="G434" t="s">
        <v>24</v>
      </c>
      <c r="H434">
        <v>705020</v>
      </c>
      <c r="I434" t="s">
        <v>117</v>
      </c>
      <c r="J434">
        <v>29.75</v>
      </c>
      <c r="K434">
        <v>693</v>
      </c>
      <c r="L434">
        <v>1011</v>
      </c>
      <c r="M434">
        <v>115.5</v>
      </c>
      <c r="N434">
        <v>168.5</v>
      </c>
      <c r="O434">
        <v>18122.259999999998</v>
      </c>
      <c r="P434">
        <v>26438.1</v>
      </c>
      <c r="Q434" t="s">
        <v>451</v>
      </c>
      <c r="R434">
        <v>0.02</v>
      </c>
      <c r="S434">
        <v>0.03</v>
      </c>
      <c r="T434" t="s">
        <v>93</v>
      </c>
      <c r="U434">
        <v>6</v>
      </c>
      <c r="V434" s="53" t="str">
        <f>IF(COUNTIF(RLU!$C:$C,'P11'!$C434)&gt;0,VLOOKUP($C434,RLU!$C$2:$G$992,3,FALSE),0)</f>
        <v>Gerard Bertrand</v>
      </c>
      <c r="W434" s="53" t="str">
        <f>IF(COUNTIF(RLU!$C:$C,'P11'!$C434)&gt;0,VLOOKUP($C434,RLU!$C$2:$G$992,4,FALSE),0)</f>
        <v>Midi</v>
      </c>
      <c r="X434" s="53" t="str">
        <f>IF(COUNTIF(RLU!$C:$C,'P11'!$C434)&gt;0,VLOOKUP($C434,RLU!$C$2:$G$992,5,FALSE),0)</f>
        <v>Midi</v>
      </c>
      <c r="Y434" s="52" t="str">
        <f>VLOOKUP(H434,LU!C$4:D$24,2,FALSE)</f>
        <v>Vintages</v>
      </c>
    </row>
    <row r="435" spans="1:25" x14ac:dyDescent="0.25">
      <c r="A435" s="14" t="s">
        <v>89</v>
      </c>
      <c r="B435">
        <v>206</v>
      </c>
      <c r="C435" s="31">
        <v>10540</v>
      </c>
      <c r="D435" t="s">
        <v>738</v>
      </c>
      <c r="E435" t="s">
        <v>56</v>
      </c>
      <c r="F435" t="s">
        <v>21</v>
      </c>
      <c r="G435" t="s">
        <v>22</v>
      </c>
      <c r="H435">
        <v>705020</v>
      </c>
      <c r="I435" t="s">
        <v>117</v>
      </c>
      <c r="J435">
        <v>29.95</v>
      </c>
      <c r="K435">
        <v>1155</v>
      </c>
      <c r="M435">
        <v>96.25</v>
      </c>
      <c r="N435"/>
      <c r="O435">
        <v>30408.19</v>
      </c>
      <c r="Q435" t="s">
        <v>29</v>
      </c>
      <c r="R435">
        <v>0.02</v>
      </c>
      <c r="T435" t="s">
        <v>29</v>
      </c>
      <c r="U435">
        <v>60</v>
      </c>
      <c r="V435" s="53" t="str">
        <f>IF(COUNTIF(RLU!$C:$C,'P11'!$C435)&gt;0,VLOOKUP($C435,RLU!$C$2:$G$992,3,FALSE),0)</f>
        <v>Other</v>
      </c>
      <c r="W435" s="53" t="str">
        <f>IF(COUNTIF(RLU!$C:$C,'P11'!$C435)&gt;0,VLOOKUP($C435,RLU!$C$2:$G$992,4,FALSE),0)</f>
        <v>Provence</v>
      </c>
      <c r="X435" s="53" t="str">
        <f>IF(COUNTIF(RLU!$C:$C,'P11'!$C435)&gt;0,VLOOKUP($C435,RLU!$C$2:$G$992,5,FALSE),0)</f>
        <v>Cotes De Provence</v>
      </c>
      <c r="Y435" s="52" t="str">
        <f>VLOOKUP(H435,LU!C$4:D$24,2,FALSE)</f>
        <v>Vintages</v>
      </c>
    </row>
    <row r="436" spans="1:25" hidden="1" x14ac:dyDescent="0.25">
      <c r="A436" s="14" t="s">
        <v>89</v>
      </c>
      <c r="B436">
        <v>207</v>
      </c>
      <c r="C436" s="31">
        <v>498758</v>
      </c>
      <c r="D436" t="s">
        <v>644</v>
      </c>
      <c r="E436" t="s">
        <v>645</v>
      </c>
      <c r="F436" t="s">
        <v>21</v>
      </c>
      <c r="G436" t="s">
        <v>22</v>
      </c>
      <c r="H436">
        <v>523781</v>
      </c>
      <c r="I436" t="s">
        <v>415</v>
      </c>
      <c r="J436">
        <v>14.95</v>
      </c>
      <c r="K436">
        <v>1072</v>
      </c>
      <c r="L436">
        <v>195</v>
      </c>
      <c r="M436">
        <v>89.33</v>
      </c>
      <c r="N436">
        <v>16.25</v>
      </c>
      <c r="O436">
        <v>13992.92</v>
      </c>
      <c r="P436">
        <v>2545.35</v>
      </c>
      <c r="Q436" t="s">
        <v>781</v>
      </c>
      <c r="R436">
        <v>0.02</v>
      </c>
      <c r="S436">
        <v>0</v>
      </c>
      <c r="T436" t="s">
        <v>29</v>
      </c>
      <c r="U436">
        <v>16</v>
      </c>
      <c r="V436" s="53">
        <f>IF(COUNTIF(RLU!$C:$C,'P11'!$C436)&gt;0,VLOOKUP($C436,RLU!$C$2:$G$992,3,FALSE),0)</f>
        <v>0</v>
      </c>
      <c r="W436" s="53">
        <f>IF(COUNTIF(RLU!$C:$C,'P11'!$C436)&gt;0,VLOOKUP($C436,RLU!$C$2:$G$992,4,FALSE),0)</f>
        <v>0</v>
      </c>
      <c r="X436" s="53">
        <f>IF(COUNTIF(RLU!$C:$C,'P11'!$C436)&gt;0,VLOOKUP($C436,RLU!$C$2:$G$992,5,FALSE),0)</f>
        <v>0</v>
      </c>
      <c r="Y436" s="52" t="str">
        <f>VLOOKUP(H436,LU!C$4:D$24,2,FALSE)</f>
        <v>Wines</v>
      </c>
    </row>
    <row r="437" spans="1:25" x14ac:dyDescent="0.25">
      <c r="A437" s="14" t="s">
        <v>89</v>
      </c>
      <c r="B437">
        <v>208</v>
      </c>
      <c r="C437" s="31">
        <v>556183</v>
      </c>
      <c r="D437" t="s">
        <v>183</v>
      </c>
      <c r="E437" t="s">
        <v>36</v>
      </c>
      <c r="F437" t="s">
        <v>21</v>
      </c>
      <c r="G437" t="s">
        <v>22</v>
      </c>
      <c r="H437">
        <v>705020</v>
      </c>
      <c r="I437" t="s">
        <v>117</v>
      </c>
      <c r="J437">
        <v>13.75</v>
      </c>
      <c r="K437">
        <v>1045</v>
      </c>
      <c r="L437">
        <v>3924</v>
      </c>
      <c r="M437">
        <v>87.08</v>
      </c>
      <c r="N437">
        <v>327</v>
      </c>
      <c r="O437">
        <v>12530.75</v>
      </c>
      <c r="P437">
        <v>47053.27</v>
      </c>
      <c r="Q437" t="s">
        <v>829</v>
      </c>
      <c r="R437">
        <v>0.02</v>
      </c>
      <c r="S437">
        <v>0.06</v>
      </c>
      <c r="T437" t="s">
        <v>634</v>
      </c>
      <c r="U437">
        <v>13</v>
      </c>
      <c r="V437" s="53" t="str">
        <f>IF(COUNTIF(RLU!$C:$C,'P11'!$C437)&gt;0,VLOOKUP($C437,RLU!$C$2:$G$992,3,FALSE),0)</f>
        <v>Berne Sel</v>
      </c>
      <c r="W437" s="53" t="str">
        <f>IF(COUNTIF(RLU!$C:$C,'P11'!$C437)&gt;0,VLOOKUP($C437,RLU!$C$2:$G$992,4,FALSE),0)</f>
        <v>Provence</v>
      </c>
      <c r="X437" s="53" t="str">
        <f>IF(COUNTIF(RLU!$C:$C,'P11'!$C437)&gt;0,VLOOKUP($C437,RLU!$C$2:$G$992,5,FALSE),0)</f>
        <v>Cotes De Provence</v>
      </c>
      <c r="Y437" s="52" t="str">
        <f>VLOOKUP(H437,LU!C$4:D$24,2,FALSE)</f>
        <v>Vintages</v>
      </c>
    </row>
    <row r="438" spans="1:25" x14ac:dyDescent="0.25">
      <c r="A438" s="14" t="s">
        <v>89</v>
      </c>
      <c r="B438">
        <v>209</v>
      </c>
      <c r="C438" s="31">
        <v>556316</v>
      </c>
      <c r="D438" t="s">
        <v>163</v>
      </c>
      <c r="E438" t="s">
        <v>49</v>
      </c>
      <c r="F438" t="s">
        <v>21</v>
      </c>
      <c r="G438" t="s">
        <v>24</v>
      </c>
      <c r="H438">
        <v>705020</v>
      </c>
      <c r="I438" t="s">
        <v>117</v>
      </c>
      <c r="J438">
        <v>37.25</v>
      </c>
      <c r="K438">
        <v>519</v>
      </c>
      <c r="L438">
        <v>1564</v>
      </c>
      <c r="M438">
        <v>86.5</v>
      </c>
      <c r="N438">
        <v>260.67</v>
      </c>
      <c r="O438">
        <v>17016.77</v>
      </c>
      <c r="P438">
        <v>51279.82</v>
      </c>
      <c r="Q438" t="s">
        <v>634</v>
      </c>
      <c r="R438">
        <v>0.02</v>
      </c>
      <c r="S438">
        <v>0.05</v>
      </c>
      <c r="T438" t="s">
        <v>98</v>
      </c>
      <c r="U438">
        <v>5</v>
      </c>
      <c r="V438" s="53" t="str">
        <f>IF(COUNTIF(RLU!$C:$C,'P11'!$C438)&gt;0,VLOOKUP($C438,RLU!$C$2:$G$992,3,FALSE),0)</f>
        <v>Michel Gassier</v>
      </c>
      <c r="W438" s="53" t="str">
        <f>IF(COUNTIF(RLU!$C:$C,'P11'!$C438)&gt;0,VLOOKUP($C438,RLU!$C$2:$G$992,4,FALSE),0)</f>
        <v>Provence</v>
      </c>
      <c r="X438" s="53" t="str">
        <f>IF(COUNTIF(RLU!$C:$C,'P11'!$C438)&gt;0,VLOOKUP($C438,RLU!$C$2:$G$992,5,FALSE),0)</f>
        <v>Cotes De Provence</v>
      </c>
      <c r="Y438" s="52" t="str">
        <f>VLOOKUP(H438,LU!C$4:D$24,2,FALSE)</f>
        <v>Vintages</v>
      </c>
    </row>
    <row r="439" spans="1:25" x14ac:dyDescent="0.25">
      <c r="A439" s="14" t="s">
        <v>89</v>
      </c>
      <c r="B439">
        <v>210</v>
      </c>
      <c r="C439" s="31">
        <v>490847</v>
      </c>
      <c r="D439" t="s">
        <v>174</v>
      </c>
      <c r="E439" t="s">
        <v>36</v>
      </c>
      <c r="F439" t="s">
        <v>21</v>
      </c>
      <c r="G439" t="s">
        <v>22</v>
      </c>
      <c r="H439">
        <v>705020</v>
      </c>
      <c r="I439" t="s">
        <v>117</v>
      </c>
      <c r="J439">
        <v>21.75</v>
      </c>
      <c r="K439">
        <v>1019</v>
      </c>
      <c r="L439">
        <v>5408</v>
      </c>
      <c r="M439">
        <v>84.92</v>
      </c>
      <c r="N439">
        <v>450.67</v>
      </c>
      <c r="O439">
        <v>19433.14</v>
      </c>
      <c r="P439">
        <v>103134.87</v>
      </c>
      <c r="Q439" t="s">
        <v>63</v>
      </c>
      <c r="R439">
        <v>0.02</v>
      </c>
      <c r="S439">
        <v>0.08</v>
      </c>
      <c r="T439" t="s">
        <v>97</v>
      </c>
      <c r="U439">
        <v>11</v>
      </c>
      <c r="V439" s="53" t="str">
        <f>IF(COUNTIF(RLU!$C:$C,'P11'!$C439)&gt;0,VLOOKUP($C439,RLU!$C$2:$G$992,3,FALSE),0)</f>
        <v>Berne Sel</v>
      </c>
      <c r="W439" s="53" t="str">
        <f>IF(COUNTIF(RLU!$C:$C,'P11'!$C439)&gt;0,VLOOKUP($C439,RLU!$C$2:$G$992,4,FALSE),0)</f>
        <v>Provence</v>
      </c>
      <c r="X439" s="53" t="str">
        <f>IF(COUNTIF(RLU!$C:$C,'P11'!$C439)&gt;0,VLOOKUP($C439,RLU!$C$2:$G$992,5,FALSE),0)</f>
        <v>Cotes De Provence</v>
      </c>
      <c r="Y439" s="52" t="str">
        <f>VLOOKUP(H439,LU!C$4:D$24,2,FALSE)</f>
        <v>Vintages</v>
      </c>
    </row>
    <row r="440" spans="1:25" hidden="1" x14ac:dyDescent="0.25">
      <c r="A440" s="14" t="s">
        <v>89</v>
      </c>
      <c r="B440">
        <v>211</v>
      </c>
      <c r="C440" s="31">
        <v>575324</v>
      </c>
      <c r="D440" t="s">
        <v>643</v>
      </c>
      <c r="E440" t="s">
        <v>51</v>
      </c>
      <c r="F440" t="s">
        <v>21</v>
      </c>
      <c r="G440" t="s">
        <v>22</v>
      </c>
      <c r="H440">
        <v>705040</v>
      </c>
      <c r="I440" t="s">
        <v>536</v>
      </c>
      <c r="J440">
        <v>35.950000000000003</v>
      </c>
      <c r="K440">
        <v>980</v>
      </c>
      <c r="M440">
        <v>81.67</v>
      </c>
      <c r="N440"/>
      <c r="O440">
        <v>31004.42</v>
      </c>
      <c r="Q440" t="s">
        <v>29</v>
      </c>
      <c r="R440">
        <v>0.02</v>
      </c>
      <c r="T440" t="s">
        <v>29</v>
      </c>
      <c r="U440">
        <v>5</v>
      </c>
      <c r="V440" s="53">
        <f>IF(COUNTIF(RLU!$C:$C,'P11'!$C440)&gt;0,VLOOKUP($C440,RLU!$C$2:$G$992,3,FALSE),0)</f>
        <v>0</v>
      </c>
      <c r="W440" s="53">
        <f>IF(COUNTIF(RLU!$C:$C,'P11'!$C440)&gt;0,VLOOKUP($C440,RLU!$C$2:$G$992,4,FALSE),0)</f>
        <v>0</v>
      </c>
      <c r="X440" s="53">
        <f>IF(COUNTIF(RLU!$C:$C,'P11'!$C440)&gt;0,VLOOKUP($C440,RLU!$C$2:$G$992,5,FALSE),0)</f>
        <v>0</v>
      </c>
      <c r="Y440" s="52" t="str">
        <f>VLOOKUP(H440,LU!C$4:D$24,2,FALSE)</f>
        <v>Vintages</v>
      </c>
    </row>
    <row r="441" spans="1:25" hidden="1" x14ac:dyDescent="0.25">
      <c r="A441" s="14" t="s">
        <v>89</v>
      </c>
      <c r="B441">
        <v>212</v>
      </c>
      <c r="C441" s="31">
        <v>12497</v>
      </c>
      <c r="D441" t="s">
        <v>800</v>
      </c>
      <c r="E441" t="s">
        <v>20</v>
      </c>
      <c r="F441" t="s">
        <v>21</v>
      </c>
      <c r="G441" t="s">
        <v>22</v>
      </c>
      <c r="H441">
        <v>333341</v>
      </c>
      <c r="I441" t="s">
        <v>417</v>
      </c>
      <c r="J441">
        <v>11.95</v>
      </c>
      <c r="K441">
        <v>850</v>
      </c>
      <c r="M441">
        <v>70.83</v>
      </c>
      <c r="N441"/>
      <c r="O441">
        <v>8838.5</v>
      </c>
      <c r="Q441" t="s">
        <v>29</v>
      </c>
      <c r="R441">
        <v>0.01</v>
      </c>
      <c r="T441" t="s">
        <v>29</v>
      </c>
      <c r="U441">
        <v>132</v>
      </c>
      <c r="V441" s="53">
        <f>IF(COUNTIF(RLU!$C:$C,'P11'!$C441)&gt;0,VLOOKUP($C441,RLU!$C$2:$G$992,3,FALSE),0)</f>
        <v>0</v>
      </c>
      <c r="W441" s="53">
        <f>IF(COUNTIF(RLU!$C:$C,'P11'!$C441)&gt;0,VLOOKUP($C441,RLU!$C$2:$G$992,4,FALSE),0)</f>
        <v>0</v>
      </c>
      <c r="X441" s="53">
        <f>IF(COUNTIF(RLU!$C:$C,'P11'!$C441)&gt;0,VLOOKUP($C441,RLU!$C$2:$G$992,5,FALSE),0)</f>
        <v>0</v>
      </c>
      <c r="Y441" s="52" t="str">
        <f>VLOOKUP(H441,LU!C$4:D$24,2,FALSE)</f>
        <v>Wines</v>
      </c>
    </row>
    <row r="442" spans="1:25" x14ac:dyDescent="0.25">
      <c r="A442" s="14" t="s">
        <v>89</v>
      </c>
      <c r="B442">
        <v>213</v>
      </c>
      <c r="C442" s="31">
        <v>556639</v>
      </c>
      <c r="D442" t="s">
        <v>179</v>
      </c>
      <c r="E442" t="s">
        <v>180</v>
      </c>
      <c r="F442" t="s">
        <v>21</v>
      </c>
      <c r="G442" t="s">
        <v>22</v>
      </c>
      <c r="H442">
        <v>705020</v>
      </c>
      <c r="I442" t="s">
        <v>117</v>
      </c>
      <c r="J442">
        <v>15.75</v>
      </c>
      <c r="K442">
        <v>790</v>
      </c>
      <c r="L442">
        <v>4561</v>
      </c>
      <c r="M442">
        <v>65.83</v>
      </c>
      <c r="N442">
        <v>380.08</v>
      </c>
      <c r="O442">
        <v>10871.24</v>
      </c>
      <c r="P442">
        <v>62764.2</v>
      </c>
      <c r="Q442" t="s">
        <v>84</v>
      </c>
      <c r="R442">
        <v>0.01</v>
      </c>
      <c r="S442">
        <v>7.0000000000000007E-2</v>
      </c>
      <c r="T442" t="s">
        <v>45</v>
      </c>
      <c r="U442">
        <v>10</v>
      </c>
      <c r="V442" s="53" t="str">
        <f>IF(COUNTIF(RLU!$C:$C,'P11'!$C442)&gt;0,VLOOKUP($C442,RLU!$C$2:$G$992,3,FALSE),0)</f>
        <v>Other</v>
      </c>
      <c r="W442" s="53" t="str">
        <f>IF(COUNTIF(RLU!$C:$C,'P11'!$C442)&gt;0,VLOOKUP($C442,RLU!$C$2:$G$992,4,FALSE),0)</f>
        <v>Provence</v>
      </c>
      <c r="X442" s="53" t="str">
        <f>IF(COUNTIF(RLU!$C:$C,'P11'!$C442)&gt;0,VLOOKUP($C442,RLU!$C$2:$G$992,5,FALSE),0)</f>
        <v>Cotes De Provence</v>
      </c>
      <c r="Y442" s="52" t="str">
        <f>VLOOKUP(H442,LU!C$4:D$24,2,FALSE)</f>
        <v>Vintages</v>
      </c>
    </row>
    <row r="443" spans="1:25" x14ac:dyDescent="0.25">
      <c r="A443" s="14" t="s">
        <v>89</v>
      </c>
      <c r="B443">
        <v>214</v>
      </c>
      <c r="C443" s="31">
        <v>74617</v>
      </c>
      <c r="D443" t="s">
        <v>148</v>
      </c>
      <c r="E443" t="s">
        <v>42</v>
      </c>
      <c r="F443" t="s">
        <v>21</v>
      </c>
      <c r="G443" t="s">
        <v>22</v>
      </c>
      <c r="H443">
        <v>705020</v>
      </c>
      <c r="I443" t="s">
        <v>117</v>
      </c>
      <c r="J443">
        <v>51.95</v>
      </c>
      <c r="K443">
        <v>774</v>
      </c>
      <c r="L443">
        <v>635</v>
      </c>
      <c r="M443">
        <v>64.5</v>
      </c>
      <c r="N443">
        <v>52.92</v>
      </c>
      <c r="O443">
        <v>35446.46</v>
      </c>
      <c r="P443">
        <v>29080.75</v>
      </c>
      <c r="Q443" t="s">
        <v>851</v>
      </c>
      <c r="R443">
        <v>0.01</v>
      </c>
      <c r="S443">
        <v>0.01</v>
      </c>
      <c r="T443" t="s">
        <v>37</v>
      </c>
      <c r="U443">
        <v>6</v>
      </c>
      <c r="V443" s="53" t="str">
        <f>IF(COUNTIF(RLU!$C:$C,'P11'!$C443)&gt;0,VLOOKUP($C443,RLU!$C$2:$G$992,3,FALSE),0)</f>
        <v>Roederer</v>
      </c>
      <c r="W443" s="53" t="str">
        <f>IF(COUNTIF(RLU!$C:$C,'P11'!$C443)&gt;0,VLOOKUP($C443,RLU!$C$2:$G$992,4,FALSE),0)</f>
        <v>Provence</v>
      </c>
      <c r="X443" s="53" t="str">
        <f>IF(COUNTIF(RLU!$C:$C,'P11'!$C443)&gt;0,VLOOKUP($C443,RLU!$C$2:$G$992,5,FALSE),0)</f>
        <v>Cotes De Provence</v>
      </c>
      <c r="Y443" s="52" t="str">
        <f>VLOOKUP(H443,LU!C$4:D$24,2,FALSE)</f>
        <v>Vintages</v>
      </c>
    </row>
    <row r="444" spans="1:25" hidden="1" x14ac:dyDescent="0.25">
      <c r="A444" s="14" t="s">
        <v>89</v>
      </c>
      <c r="B444">
        <v>215</v>
      </c>
      <c r="C444" s="31">
        <v>117283</v>
      </c>
      <c r="D444" t="s">
        <v>619</v>
      </c>
      <c r="E444" t="s">
        <v>73</v>
      </c>
      <c r="F444" t="s">
        <v>21</v>
      </c>
      <c r="G444" t="s">
        <v>22</v>
      </c>
      <c r="H444">
        <v>705030</v>
      </c>
      <c r="I444" t="s">
        <v>523</v>
      </c>
      <c r="J444">
        <v>14.95</v>
      </c>
      <c r="K444">
        <v>692</v>
      </c>
      <c r="L444">
        <v>7563</v>
      </c>
      <c r="M444">
        <v>57.67</v>
      </c>
      <c r="N444">
        <v>630.25</v>
      </c>
      <c r="O444">
        <v>9032.74</v>
      </c>
      <c r="P444">
        <v>98720.58</v>
      </c>
      <c r="Q444" t="s">
        <v>68</v>
      </c>
      <c r="R444">
        <v>0.01</v>
      </c>
      <c r="S444">
        <v>0.12</v>
      </c>
      <c r="T444" t="s">
        <v>765</v>
      </c>
      <c r="U444">
        <v>8</v>
      </c>
      <c r="V444" s="53">
        <f>IF(COUNTIF(RLU!$C:$C,'P11'!$C444)&gt;0,VLOOKUP($C444,RLU!$C$2:$G$992,3,FALSE),0)</f>
        <v>0</v>
      </c>
      <c r="W444" s="53">
        <f>IF(COUNTIF(RLU!$C:$C,'P11'!$C444)&gt;0,VLOOKUP($C444,RLU!$C$2:$G$992,4,FALSE),0)</f>
        <v>0</v>
      </c>
      <c r="X444" s="53">
        <f>IF(COUNTIF(RLU!$C:$C,'P11'!$C444)&gt;0,VLOOKUP($C444,RLU!$C$2:$G$992,5,FALSE),0)</f>
        <v>0</v>
      </c>
      <c r="Y444" s="52" t="str">
        <f>VLOOKUP(H444,LU!C$4:D$24,2,FALSE)</f>
        <v>Vintages</v>
      </c>
    </row>
    <row r="445" spans="1:25" hidden="1" x14ac:dyDescent="0.25">
      <c r="A445" s="14" t="s">
        <v>89</v>
      </c>
      <c r="B445">
        <v>216</v>
      </c>
      <c r="C445" s="31">
        <v>521260</v>
      </c>
      <c r="D445" t="s">
        <v>654</v>
      </c>
      <c r="E445" t="s">
        <v>655</v>
      </c>
      <c r="F445" t="s">
        <v>21</v>
      </c>
      <c r="G445" t="s">
        <v>22</v>
      </c>
      <c r="H445">
        <v>523781</v>
      </c>
      <c r="I445" t="s">
        <v>415</v>
      </c>
      <c r="J445">
        <v>18.95</v>
      </c>
      <c r="K445">
        <v>648</v>
      </c>
      <c r="L445">
        <v>74</v>
      </c>
      <c r="M445">
        <v>54</v>
      </c>
      <c r="N445">
        <v>6.17</v>
      </c>
      <c r="O445">
        <v>10752.21</v>
      </c>
      <c r="P445">
        <v>1227.8800000000001</v>
      </c>
      <c r="Q445" t="s">
        <v>885</v>
      </c>
      <c r="R445">
        <v>0.01</v>
      </c>
      <c r="S445">
        <v>0</v>
      </c>
      <c r="T445" t="s">
        <v>29</v>
      </c>
      <c r="U445">
        <v>3</v>
      </c>
      <c r="V445" s="53">
        <f>IF(COUNTIF(RLU!$C:$C,'P11'!$C445)&gt;0,VLOOKUP($C445,RLU!$C$2:$G$992,3,FALSE),0)</f>
        <v>0</v>
      </c>
      <c r="W445" s="53">
        <f>IF(COUNTIF(RLU!$C:$C,'P11'!$C445)&gt;0,VLOOKUP($C445,RLU!$C$2:$G$992,4,FALSE),0)</f>
        <v>0</v>
      </c>
      <c r="X445" s="53">
        <f>IF(COUNTIF(RLU!$C:$C,'P11'!$C445)&gt;0,VLOOKUP($C445,RLU!$C$2:$G$992,5,FALSE),0)</f>
        <v>0</v>
      </c>
      <c r="Y445" s="52" t="str">
        <f>VLOOKUP(H445,LU!C$4:D$24,2,FALSE)</f>
        <v>Wines</v>
      </c>
    </row>
    <row r="446" spans="1:25" hidden="1" x14ac:dyDescent="0.25">
      <c r="A446" s="14" t="s">
        <v>89</v>
      </c>
      <c r="B446">
        <v>217</v>
      </c>
      <c r="C446" s="31">
        <v>414227</v>
      </c>
      <c r="D446" t="s">
        <v>641</v>
      </c>
      <c r="E446" t="s">
        <v>400</v>
      </c>
      <c r="F446" t="s">
        <v>21</v>
      </c>
      <c r="G446" t="s">
        <v>22</v>
      </c>
      <c r="H446">
        <v>523781</v>
      </c>
      <c r="I446" t="s">
        <v>415</v>
      </c>
      <c r="J446">
        <v>29.95</v>
      </c>
      <c r="K446">
        <v>617</v>
      </c>
      <c r="L446">
        <v>3327</v>
      </c>
      <c r="M446">
        <v>51.42</v>
      </c>
      <c r="N446">
        <v>277.25</v>
      </c>
      <c r="O446">
        <v>16244.03</v>
      </c>
      <c r="P446">
        <v>87591.37</v>
      </c>
      <c r="Q446" t="s">
        <v>63</v>
      </c>
      <c r="R446">
        <v>0.01</v>
      </c>
      <c r="S446">
        <v>0.05</v>
      </c>
      <c r="T446" t="s">
        <v>44</v>
      </c>
      <c r="U446">
        <v>6</v>
      </c>
      <c r="V446" s="53">
        <f>IF(COUNTIF(RLU!$C:$C,'P11'!$C446)&gt;0,VLOOKUP($C446,RLU!$C$2:$G$992,3,FALSE),0)</f>
        <v>0</v>
      </c>
      <c r="W446" s="53">
        <f>IF(COUNTIF(RLU!$C:$C,'P11'!$C446)&gt;0,VLOOKUP($C446,RLU!$C$2:$G$992,4,FALSE),0)</f>
        <v>0</v>
      </c>
      <c r="X446" s="53">
        <f>IF(COUNTIF(RLU!$C:$C,'P11'!$C446)&gt;0,VLOOKUP($C446,RLU!$C$2:$G$992,5,FALSE),0)</f>
        <v>0</v>
      </c>
      <c r="Y446" s="52" t="str">
        <f>VLOOKUP(H446,LU!C$4:D$24,2,FALSE)</f>
        <v>Wines</v>
      </c>
    </row>
    <row r="447" spans="1:25" hidden="1" x14ac:dyDescent="0.25">
      <c r="A447" s="14" t="s">
        <v>89</v>
      </c>
      <c r="B447">
        <v>218</v>
      </c>
      <c r="C447" s="31">
        <v>493031</v>
      </c>
      <c r="D447" t="s">
        <v>630</v>
      </c>
      <c r="E447" t="s">
        <v>631</v>
      </c>
      <c r="F447" t="s">
        <v>21</v>
      </c>
      <c r="G447" t="s">
        <v>22</v>
      </c>
      <c r="H447">
        <v>706050</v>
      </c>
      <c r="I447" t="s">
        <v>538</v>
      </c>
      <c r="J447">
        <v>14.75</v>
      </c>
      <c r="K447">
        <v>605</v>
      </c>
      <c r="L447">
        <v>2590</v>
      </c>
      <c r="M447">
        <v>50.42</v>
      </c>
      <c r="N447">
        <v>215.83</v>
      </c>
      <c r="O447">
        <v>7790.04</v>
      </c>
      <c r="P447">
        <v>33349.120000000003</v>
      </c>
      <c r="Q447" t="s">
        <v>642</v>
      </c>
      <c r="R447">
        <v>0.01</v>
      </c>
      <c r="S447">
        <v>0.04</v>
      </c>
      <c r="T447" t="s">
        <v>97</v>
      </c>
      <c r="U447">
        <v>9</v>
      </c>
      <c r="V447" s="53">
        <f>IF(COUNTIF(RLU!$C:$C,'P11'!$C447)&gt;0,VLOOKUP($C447,RLU!$C$2:$G$992,3,FALSE),0)</f>
        <v>0</v>
      </c>
      <c r="W447" s="53">
        <f>IF(COUNTIF(RLU!$C:$C,'P11'!$C447)&gt;0,VLOOKUP($C447,RLU!$C$2:$G$992,4,FALSE),0)</f>
        <v>0</v>
      </c>
      <c r="X447" s="53">
        <f>IF(COUNTIF(RLU!$C:$C,'P11'!$C447)&gt;0,VLOOKUP($C447,RLU!$C$2:$G$992,5,FALSE),0)</f>
        <v>0</v>
      </c>
      <c r="Y447" s="52" t="str">
        <f>VLOOKUP(H447,LU!C$4:D$24,2,FALSE)</f>
        <v>Vintages</v>
      </c>
    </row>
    <row r="448" spans="1:25" hidden="1" x14ac:dyDescent="0.25">
      <c r="A448" s="14" t="s">
        <v>89</v>
      </c>
      <c r="B448">
        <v>219</v>
      </c>
      <c r="C448" s="31">
        <v>13584</v>
      </c>
      <c r="D448" t="s">
        <v>674</v>
      </c>
      <c r="E448" t="s">
        <v>675</v>
      </c>
      <c r="F448" t="s">
        <v>21</v>
      </c>
      <c r="G448" t="s">
        <v>22</v>
      </c>
      <c r="H448">
        <v>523781</v>
      </c>
      <c r="I448" t="s">
        <v>415</v>
      </c>
      <c r="J448">
        <v>15.95</v>
      </c>
      <c r="K448">
        <v>589</v>
      </c>
      <c r="M448">
        <v>49.08</v>
      </c>
      <c r="N448"/>
      <c r="O448">
        <v>8209.51</v>
      </c>
      <c r="Q448" t="s">
        <v>29</v>
      </c>
      <c r="R448">
        <v>0.01</v>
      </c>
      <c r="T448" t="s">
        <v>29</v>
      </c>
      <c r="U448">
        <v>26</v>
      </c>
      <c r="V448" s="53">
        <f>IF(COUNTIF(RLU!$C:$C,'P11'!$C448)&gt;0,VLOOKUP($C448,RLU!$C$2:$G$992,3,FALSE),0)</f>
        <v>0</v>
      </c>
      <c r="W448" s="53">
        <f>IF(COUNTIF(RLU!$C:$C,'P11'!$C448)&gt;0,VLOOKUP($C448,RLU!$C$2:$G$992,4,FALSE),0)</f>
        <v>0</v>
      </c>
      <c r="X448" s="53">
        <f>IF(COUNTIF(RLU!$C:$C,'P11'!$C448)&gt;0,VLOOKUP($C448,RLU!$C$2:$G$992,5,FALSE),0)</f>
        <v>0</v>
      </c>
      <c r="Y448" s="52" t="str">
        <f>VLOOKUP(H448,LU!C$4:D$24,2,FALSE)</f>
        <v>Wines</v>
      </c>
    </row>
    <row r="449" spans="1:25" hidden="1" x14ac:dyDescent="0.25">
      <c r="A449" s="14" t="s">
        <v>89</v>
      </c>
      <c r="B449">
        <v>220</v>
      </c>
      <c r="C449" s="31">
        <v>491050</v>
      </c>
      <c r="D449" t="s">
        <v>646</v>
      </c>
      <c r="E449" t="s">
        <v>647</v>
      </c>
      <c r="F449" t="s">
        <v>21</v>
      </c>
      <c r="G449" t="s">
        <v>22</v>
      </c>
      <c r="H449">
        <v>523781</v>
      </c>
      <c r="I449" t="s">
        <v>415</v>
      </c>
      <c r="J449">
        <v>16.95</v>
      </c>
      <c r="K449">
        <v>569</v>
      </c>
      <c r="L449">
        <v>2367</v>
      </c>
      <c r="M449">
        <v>47.42</v>
      </c>
      <c r="N449">
        <v>197.25</v>
      </c>
      <c r="O449">
        <v>8434.2900000000009</v>
      </c>
      <c r="P449">
        <v>35086.06</v>
      </c>
      <c r="Q449" t="s">
        <v>886</v>
      </c>
      <c r="R449">
        <v>0.01</v>
      </c>
      <c r="S449">
        <v>0.04</v>
      </c>
      <c r="T449" t="s">
        <v>97</v>
      </c>
      <c r="U449">
        <v>5</v>
      </c>
      <c r="V449" s="53">
        <f>IF(COUNTIF(RLU!$C:$C,'P11'!$C449)&gt;0,VLOOKUP($C449,RLU!$C$2:$G$992,3,FALSE),0)</f>
        <v>0</v>
      </c>
      <c r="W449" s="53">
        <f>IF(COUNTIF(RLU!$C:$C,'P11'!$C449)&gt;0,VLOOKUP($C449,RLU!$C$2:$G$992,4,FALSE),0)</f>
        <v>0</v>
      </c>
      <c r="X449" s="53">
        <f>IF(COUNTIF(RLU!$C:$C,'P11'!$C449)&gt;0,VLOOKUP($C449,RLU!$C$2:$G$992,5,FALSE),0)</f>
        <v>0</v>
      </c>
      <c r="Y449" s="52" t="str">
        <f>VLOOKUP(H449,LU!C$4:D$24,2,FALSE)</f>
        <v>Wines</v>
      </c>
    </row>
    <row r="450" spans="1:25" hidden="1" x14ac:dyDescent="0.25">
      <c r="A450" s="14" t="s">
        <v>89</v>
      </c>
      <c r="B450">
        <v>221</v>
      </c>
      <c r="C450" s="31">
        <v>649863</v>
      </c>
      <c r="D450" t="s">
        <v>660</v>
      </c>
      <c r="E450" t="s">
        <v>53</v>
      </c>
      <c r="F450" t="s">
        <v>21</v>
      </c>
      <c r="G450" t="s">
        <v>22</v>
      </c>
      <c r="H450">
        <v>523781</v>
      </c>
      <c r="I450" t="s">
        <v>415</v>
      </c>
      <c r="J450">
        <v>16.95</v>
      </c>
      <c r="K450">
        <v>404</v>
      </c>
      <c r="M450">
        <v>33.67</v>
      </c>
      <c r="N450"/>
      <c r="O450">
        <v>5988.5</v>
      </c>
      <c r="Q450" t="s">
        <v>29</v>
      </c>
      <c r="R450">
        <v>0.01</v>
      </c>
      <c r="T450" t="s">
        <v>29</v>
      </c>
      <c r="U450">
        <v>5</v>
      </c>
      <c r="V450" s="53">
        <f>IF(COUNTIF(RLU!$C:$C,'P11'!$C450)&gt;0,VLOOKUP($C450,RLU!$C$2:$G$992,3,FALSE),0)</f>
        <v>0</v>
      </c>
      <c r="W450" s="53">
        <f>IF(COUNTIF(RLU!$C:$C,'P11'!$C450)&gt;0,VLOOKUP($C450,RLU!$C$2:$G$992,4,FALSE),0)</f>
        <v>0</v>
      </c>
      <c r="X450" s="53">
        <f>IF(COUNTIF(RLU!$C:$C,'P11'!$C450)&gt;0,VLOOKUP($C450,RLU!$C$2:$G$992,5,FALSE),0)</f>
        <v>0</v>
      </c>
      <c r="Y450" s="52" t="str">
        <f>VLOOKUP(H450,LU!C$4:D$24,2,FALSE)</f>
        <v>Wines</v>
      </c>
    </row>
    <row r="451" spans="1:25" x14ac:dyDescent="0.25">
      <c r="A451" s="14" t="s">
        <v>89</v>
      </c>
      <c r="B451">
        <v>222</v>
      </c>
      <c r="C451" s="31">
        <v>556175</v>
      </c>
      <c r="D451" t="s">
        <v>184</v>
      </c>
      <c r="E451" t="s">
        <v>101</v>
      </c>
      <c r="F451" t="s">
        <v>21</v>
      </c>
      <c r="G451" t="s">
        <v>22</v>
      </c>
      <c r="H451">
        <v>705020</v>
      </c>
      <c r="I451" t="s">
        <v>117</v>
      </c>
      <c r="J451">
        <v>18.95</v>
      </c>
      <c r="K451">
        <v>384</v>
      </c>
      <c r="L451">
        <v>3687</v>
      </c>
      <c r="M451">
        <v>32</v>
      </c>
      <c r="N451">
        <v>307.25</v>
      </c>
      <c r="O451">
        <v>6371.68</v>
      </c>
      <c r="P451">
        <v>61178.1</v>
      </c>
      <c r="Q451" t="s">
        <v>764</v>
      </c>
      <c r="R451">
        <v>0.01</v>
      </c>
      <c r="S451">
        <v>0.06</v>
      </c>
      <c r="T451" t="s">
        <v>84</v>
      </c>
      <c r="U451">
        <v>6</v>
      </c>
      <c r="V451" s="53" t="str">
        <f>IF(COUNTIF(RLU!$C:$C,'P11'!$C451)&gt;0,VLOOKUP($C451,RLU!$C$2:$G$992,3,FALSE),0)</f>
        <v>Other</v>
      </c>
      <c r="W451" s="53" t="str">
        <f>IF(COUNTIF(RLU!$C:$C,'P11'!$C451)&gt;0,VLOOKUP($C451,RLU!$C$2:$G$992,4,FALSE),0)</f>
        <v>Rhone</v>
      </c>
      <c r="X451" s="53" t="str">
        <f>IF(COUNTIF(RLU!$C:$C,'P11'!$C451)&gt;0,VLOOKUP($C451,RLU!$C$2:$G$992,5,FALSE),0)</f>
        <v>Tavel</v>
      </c>
      <c r="Y451" s="52" t="str">
        <f>VLOOKUP(H451,LU!C$4:D$24,2,FALSE)</f>
        <v>Vintages</v>
      </c>
    </row>
    <row r="452" spans="1:25" x14ac:dyDescent="0.25">
      <c r="A452" s="14" t="s">
        <v>89</v>
      </c>
      <c r="B452">
        <v>223</v>
      </c>
      <c r="C452" s="31">
        <v>556225</v>
      </c>
      <c r="D452" t="s">
        <v>168</v>
      </c>
      <c r="E452" t="s">
        <v>30</v>
      </c>
      <c r="F452" t="s">
        <v>21</v>
      </c>
      <c r="G452" t="s">
        <v>22</v>
      </c>
      <c r="H452">
        <v>705020</v>
      </c>
      <c r="I452" t="s">
        <v>117</v>
      </c>
      <c r="J452">
        <v>33.25</v>
      </c>
      <c r="K452">
        <v>383</v>
      </c>
      <c r="L452">
        <v>3045</v>
      </c>
      <c r="M452">
        <v>31.92</v>
      </c>
      <c r="N452">
        <v>253.75</v>
      </c>
      <c r="O452">
        <v>11201.9</v>
      </c>
      <c r="P452">
        <v>89059.51</v>
      </c>
      <c r="Q452" t="s">
        <v>814</v>
      </c>
      <c r="R452">
        <v>0.01</v>
      </c>
      <c r="S452">
        <v>0.05</v>
      </c>
      <c r="T452" t="s">
        <v>44</v>
      </c>
      <c r="U452">
        <v>5</v>
      </c>
      <c r="V452" s="53" t="str">
        <f>IF(COUNTIF(RLU!$C:$C,'P11'!$C452)&gt;0,VLOOKUP($C452,RLU!$C$2:$G$992,3,FALSE),0)</f>
        <v>Other</v>
      </c>
      <c r="W452" s="53" t="str">
        <f>IF(COUNTIF(RLU!$C:$C,'P11'!$C452)&gt;0,VLOOKUP($C452,RLU!$C$2:$G$992,4,FALSE),0)</f>
        <v>Provence</v>
      </c>
      <c r="X452" s="53" t="str">
        <f>IF(COUNTIF(RLU!$C:$C,'P11'!$C452)&gt;0,VLOOKUP($C452,RLU!$C$2:$G$992,5,FALSE),0)</f>
        <v>Cotes De Provence</v>
      </c>
      <c r="Y452" s="52" t="str">
        <f>VLOOKUP(H452,LU!C$4:D$24,2,FALSE)</f>
        <v>Vintages</v>
      </c>
    </row>
    <row r="453" spans="1:25" hidden="1" x14ac:dyDescent="0.25">
      <c r="A453" s="14" t="s">
        <v>89</v>
      </c>
      <c r="B453">
        <v>224</v>
      </c>
      <c r="C453" s="31">
        <v>649657</v>
      </c>
      <c r="D453" t="s">
        <v>659</v>
      </c>
      <c r="E453" t="s">
        <v>73</v>
      </c>
      <c r="F453" t="s">
        <v>21</v>
      </c>
      <c r="G453" t="s">
        <v>24</v>
      </c>
      <c r="H453">
        <v>523781</v>
      </c>
      <c r="I453" t="s">
        <v>415</v>
      </c>
      <c r="J453">
        <v>40.950000000000003</v>
      </c>
      <c r="K453">
        <v>177</v>
      </c>
      <c r="M453">
        <v>29.5</v>
      </c>
      <c r="N453"/>
      <c r="O453">
        <v>6382.96</v>
      </c>
      <c r="Q453" t="s">
        <v>29</v>
      </c>
      <c r="R453">
        <v>0.01</v>
      </c>
      <c r="T453" t="s">
        <v>29</v>
      </c>
      <c r="U453">
        <v>2</v>
      </c>
      <c r="V453" s="53">
        <f>IF(COUNTIF(RLU!$C:$C,'P11'!$C453)&gt;0,VLOOKUP($C453,RLU!$C$2:$G$992,3,FALSE),0)</f>
        <v>0</v>
      </c>
      <c r="W453" s="53">
        <f>IF(COUNTIF(RLU!$C:$C,'P11'!$C453)&gt;0,VLOOKUP($C453,RLU!$C$2:$G$992,4,FALSE),0)</f>
        <v>0</v>
      </c>
      <c r="X453" s="53">
        <f>IF(COUNTIF(RLU!$C:$C,'P11'!$C453)&gt;0,VLOOKUP($C453,RLU!$C$2:$G$992,5,FALSE),0)</f>
        <v>0</v>
      </c>
      <c r="Y453" s="52" t="str">
        <f>VLOOKUP(H453,LU!C$4:D$24,2,FALSE)</f>
        <v>Wines</v>
      </c>
    </row>
    <row r="454" spans="1:25" x14ac:dyDescent="0.25">
      <c r="A454" s="14" t="s">
        <v>89</v>
      </c>
      <c r="B454">
        <v>225</v>
      </c>
      <c r="C454" s="31">
        <v>10481</v>
      </c>
      <c r="D454" t="s">
        <v>158</v>
      </c>
      <c r="E454" t="s">
        <v>42</v>
      </c>
      <c r="F454" t="s">
        <v>21</v>
      </c>
      <c r="G454" t="s">
        <v>24</v>
      </c>
      <c r="H454">
        <v>705020</v>
      </c>
      <c r="I454" t="s">
        <v>117</v>
      </c>
      <c r="J454">
        <v>64.95</v>
      </c>
      <c r="K454">
        <v>167</v>
      </c>
      <c r="M454">
        <v>27.83</v>
      </c>
      <c r="N454"/>
      <c r="O454">
        <v>9569.25</v>
      </c>
      <c r="Q454" t="s">
        <v>29</v>
      </c>
      <c r="R454">
        <v>0.01</v>
      </c>
      <c r="T454" t="s">
        <v>29</v>
      </c>
      <c r="U454">
        <v>3</v>
      </c>
      <c r="V454" s="53" t="str">
        <f>IF(COUNTIF(RLU!$C:$C,'P11'!$C454)&gt;0,VLOOKUP($C454,RLU!$C$2:$G$992,3,FALSE),0)</f>
        <v>Roederer</v>
      </c>
      <c r="W454" s="53" t="str">
        <f>IF(COUNTIF(RLU!$C:$C,'P11'!$C454)&gt;0,VLOOKUP($C454,RLU!$C$2:$G$992,4,FALSE),0)</f>
        <v>Provence</v>
      </c>
      <c r="X454" s="53" t="str">
        <f>IF(COUNTIF(RLU!$C:$C,'P11'!$C454)&gt;0,VLOOKUP($C454,RLU!$C$2:$G$992,5,FALSE),0)</f>
        <v>Provence</v>
      </c>
      <c r="Y454" s="52" t="str">
        <f>VLOOKUP(H454,LU!C$4:D$24,2,FALSE)</f>
        <v>Vintages</v>
      </c>
    </row>
    <row r="455" spans="1:25" hidden="1" x14ac:dyDescent="0.25">
      <c r="A455" s="14" t="s">
        <v>89</v>
      </c>
      <c r="B455">
        <v>226</v>
      </c>
      <c r="C455" s="31">
        <v>558114</v>
      </c>
      <c r="D455" t="s">
        <v>782</v>
      </c>
      <c r="E455" t="s">
        <v>584</v>
      </c>
      <c r="F455" t="s">
        <v>21</v>
      </c>
      <c r="G455" t="s">
        <v>22</v>
      </c>
      <c r="H455">
        <v>706020</v>
      </c>
      <c r="I455" t="s">
        <v>497</v>
      </c>
      <c r="J455">
        <v>29.95</v>
      </c>
      <c r="K455">
        <v>329</v>
      </c>
      <c r="L455">
        <v>2487</v>
      </c>
      <c r="M455">
        <v>27.42</v>
      </c>
      <c r="N455">
        <v>207.25</v>
      </c>
      <c r="O455">
        <v>8661.73</v>
      </c>
      <c r="P455">
        <v>65476.33</v>
      </c>
      <c r="Q455" t="s">
        <v>814</v>
      </c>
      <c r="R455">
        <v>0.01</v>
      </c>
      <c r="S455">
        <v>0.04</v>
      </c>
      <c r="T455" t="s">
        <v>97</v>
      </c>
      <c r="U455">
        <v>3</v>
      </c>
      <c r="V455" s="53">
        <f>IF(COUNTIF(RLU!$C:$C,'P11'!$C455)&gt;0,VLOOKUP($C455,RLU!$C$2:$G$992,3,FALSE),0)</f>
        <v>0</v>
      </c>
      <c r="W455" s="53">
        <f>IF(COUNTIF(RLU!$C:$C,'P11'!$C455)&gt;0,VLOOKUP($C455,RLU!$C$2:$G$992,4,FALSE),0)</f>
        <v>0</v>
      </c>
      <c r="X455" s="53">
        <f>IF(COUNTIF(RLU!$C:$C,'P11'!$C455)&gt;0,VLOOKUP($C455,RLU!$C$2:$G$992,5,FALSE),0)</f>
        <v>0</v>
      </c>
      <c r="Y455" s="52" t="str">
        <f>VLOOKUP(H455,LU!C$4:D$24,2,FALSE)</f>
        <v>Vintages</v>
      </c>
    </row>
    <row r="456" spans="1:25" hidden="1" x14ac:dyDescent="0.25">
      <c r="A456" s="14" t="s">
        <v>89</v>
      </c>
      <c r="B456">
        <v>227</v>
      </c>
      <c r="C456" s="31">
        <v>492926</v>
      </c>
      <c r="D456" t="s">
        <v>649</v>
      </c>
      <c r="E456" t="s">
        <v>42</v>
      </c>
      <c r="F456" t="s">
        <v>21</v>
      </c>
      <c r="G456" t="s">
        <v>22</v>
      </c>
      <c r="H456">
        <v>706030</v>
      </c>
      <c r="I456" t="s">
        <v>438</v>
      </c>
      <c r="J456">
        <v>14.75</v>
      </c>
      <c r="K456">
        <v>310</v>
      </c>
      <c r="L456">
        <v>2399</v>
      </c>
      <c r="M456">
        <v>25.83</v>
      </c>
      <c r="N456">
        <v>199.92</v>
      </c>
      <c r="O456">
        <v>3991.59</v>
      </c>
      <c r="P456">
        <v>30889.78</v>
      </c>
      <c r="Q456" t="s">
        <v>814</v>
      </c>
      <c r="R456">
        <v>0</v>
      </c>
      <c r="S456">
        <v>0.04</v>
      </c>
      <c r="T456" t="s">
        <v>72</v>
      </c>
      <c r="U456">
        <v>5</v>
      </c>
      <c r="V456" s="53">
        <f>IF(COUNTIF(RLU!$C:$C,'P11'!$C456)&gt;0,VLOOKUP($C456,RLU!$C$2:$G$992,3,FALSE),0)</f>
        <v>0</v>
      </c>
      <c r="W456" s="53">
        <f>IF(COUNTIF(RLU!$C:$C,'P11'!$C456)&gt;0,VLOOKUP($C456,RLU!$C$2:$G$992,4,FALSE),0)</f>
        <v>0</v>
      </c>
      <c r="X456" s="53">
        <f>IF(COUNTIF(RLU!$C:$C,'P11'!$C456)&gt;0,VLOOKUP($C456,RLU!$C$2:$G$992,5,FALSE),0)</f>
        <v>0</v>
      </c>
      <c r="Y456" s="52" t="str">
        <f>VLOOKUP(H456,LU!C$4:D$24,2,FALSE)</f>
        <v>Vintages</v>
      </c>
    </row>
    <row r="457" spans="1:25" hidden="1" x14ac:dyDescent="0.25">
      <c r="A457" s="14" t="s">
        <v>89</v>
      </c>
      <c r="B457">
        <v>228</v>
      </c>
      <c r="C457" s="31">
        <v>558106</v>
      </c>
      <c r="D457" t="s">
        <v>749</v>
      </c>
      <c r="E457" t="s">
        <v>60</v>
      </c>
      <c r="F457" t="s">
        <v>21</v>
      </c>
      <c r="G457" t="s">
        <v>22</v>
      </c>
      <c r="H457">
        <v>706040</v>
      </c>
      <c r="I457" t="s">
        <v>586</v>
      </c>
      <c r="J457">
        <v>19.95</v>
      </c>
      <c r="K457">
        <v>304</v>
      </c>
      <c r="L457">
        <v>3048</v>
      </c>
      <c r="M457">
        <v>25.33</v>
      </c>
      <c r="N457">
        <v>254</v>
      </c>
      <c r="O457">
        <v>5313.27</v>
      </c>
      <c r="P457">
        <v>53272.57</v>
      </c>
      <c r="Q457" t="s">
        <v>764</v>
      </c>
      <c r="R457">
        <v>0</v>
      </c>
      <c r="S457">
        <v>0.05</v>
      </c>
      <c r="T457" t="s">
        <v>72</v>
      </c>
      <c r="U457">
        <v>6</v>
      </c>
      <c r="V457" s="53">
        <f>IF(COUNTIF(RLU!$C:$C,'P11'!$C457)&gt;0,VLOOKUP($C457,RLU!$C$2:$G$992,3,FALSE),0)</f>
        <v>0</v>
      </c>
      <c r="W457" s="53">
        <f>IF(COUNTIF(RLU!$C:$C,'P11'!$C457)&gt;0,VLOOKUP($C457,RLU!$C$2:$G$992,4,FALSE),0)</f>
        <v>0</v>
      </c>
      <c r="X457" s="53">
        <f>IF(COUNTIF(RLU!$C:$C,'P11'!$C457)&gt;0,VLOOKUP($C457,RLU!$C$2:$G$992,5,FALSE),0)</f>
        <v>0</v>
      </c>
      <c r="Y457" s="52" t="str">
        <f>VLOOKUP(H457,LU!C$4:D$24,2,FALSE)</f>
        <v>Vintages</v>
      </c>
    </row>
    <row r="458" spans="1:25" x14ac:dyDescent="0.25">
      <c r="A458" s="14" t="s">
        <v>89</v>
      </c>
      <c r="B458">
        <v>229</v>
      </c>
      <c r="C458" s="31">
        <v>648071</v>
      </c>
      <c r="D458" t="s">
        <v>190</v>
      </c>
      <c r="E458" t="s">
        <v>36</v>
      </c>
      <c r="F458" t="s">
        <v>21</v>
      </c>
      <c r="G458" t="s">
        <v>22</v>
      </c>
      <c r="H458">
        <v>705020</v>
      </c>
      <c r="I458" t="s">
        <v>117</v>
      </c>
      <c r="J458">
        <v>79.95</v>
      </c>
      <c r="K458">
        <v>264</v>
      </c>
      <c r="M458">
        <v>22</v>
      </c>
      <c r="N458"/>
      <c r="O458">
        <v>18631.86</v>
      </c>
      <c r="Q458" t="s">
        <v>29</v>
      </c>
      <c r="R458">
        <v>0</v>
      </c>
      <c r="T458" t="s">
        <v>29</v>
      </c>
      <c r="U458">
        <v>3</v>
      </c>
      <c r="V458" s="53" t="str">
        <f>IF(COUNTIF(RLU!$C:$C,'P11'!$C458)&gt;0,VLOOKUP($C458,RLU!$C$2:$G$992,3,FALSE),0)</f>
        <v>Caves D'Esclans</v>
      </c>
      <c r="W458" s="53" t="str">
        <f>IF(COUNTIF(RLU!$C:$C,'P11'!$C458)&gt;0,VLOOKUP($C458,RLU!$C$2:$G$992,4,FALSE),0)</f>
        <v>Provence</v>
      </c>
      <c r="X458" s="53" t="str">
        <f>IF(COUNTIF(RLU!$C:$C,'P11'!$C458)&gt;0,VLOOKUP($C458,RLU!$C$2:$G$992,5,FALSE),0)</f>
        <v>Cotes De Provence</v>
      </c>
      <c r="Y458" s="52" t="str">
        <f>VLOOKUP(H458,LU!C$4:D$24,2,FALSE)</f>
        <v>Vintages</v>
      </c>
    </row>
    <row r="459" spans="1:25" x14ac:dyDescent="0.25">
      <c r="A459" s="14" t="s">
        <v>89</v>
      </c>
      <c r="B459">
        <v>230</v>
      </c>
      <c r="C459" s="31">
        <v>490904</v>
      </c>
      <c r="D459" t="s">
        <v>185</v>
      </c>
      <c r="E459" t="s">
        <v>67</v>
      </c>
      <c r="F459" t="s">
        <v>21</v>
      </c>
      <c r="G459" t="s">
        <v>24</v>
      </c>
      <c r="H459">
        <v>705020</v>
      </c>
      <c r="I459" t="s">
        <v>117</v>
      </c>
      <c r="J459">
        <v>34.25</v>
      </c>
      <c r="K459">
        <v>127</v>
      </c>
      <c r="L459">
        <v>1667</v>
      </c>
      <c r="M459">
        <v>21.17</v>
      </c>
      <c r="N459">
        <v>277.83</v>
      </c>
      <c r="O459">
        <v>3826.86</v>
      </c>
      <c r="P459">
        <v>50231.28</v>
      </c>
      <c r="Q459" t="s">
        <v>765</v>
      </c>
      <c r="R459">
        <v>0</v>
      </c>
      <c r="S459">
        <v>0.05</v>
      </c>
      <c r="T459" t="s">
        <v>72</v>
      </c>
      <c r="U459">
        <v>4</v>
      </c>
      <c r="V459" s="53" t="str">
        <f>IF(COUNTIF(RLU!$C:$C,'P11'!$C459)&gt;0,VLOOKUP($C459,RLU!$C$2:$G$992,3,FALSE),0)</f>
        <v>Maison Saint Aix</v>
      </c>
      <c r="W459" s="53" t="str">
        <f>IF(COUNTIF(RLU!$C:$C,'P11'!$C459)&gt;0,VLOOKUP($C459,RLU!$C$2:$G$992,4,FALSE),0)</f>
        <v>Provence</v>
      </c>
      <c r="X459" s="53" t="str">
        <f>IF(COUNTIF(RLU!$C:$C,'P11'!$C459)&gt;0,VLOOKUP($C459,RLU!$C$2:$G$992,5,FALSE),0)</f>
        <v>Aix En Provence</v>
      </c>
      <c r="Y459" s="52" t="str">
        <f>VLOOKUP(H459,LU!C$4:D$24,2,FALSE)</f>
        <v>Vintages</v>
      </c>
    </row>
    <row r="460" spans="1:25" hidden="1" x14ac:dyDescent="0.25">
      <c r="A460" s="14" t="s">
        <v>89</v>
      </c>
      <c r="B460">
        <v>231</v>
      </c>
      <c r="C460" s="31">
        <v>527788</v>
      </c>
      <c r="D460" t="s">
        <v>652</v>
      </c>
      <c r="E460" t="s">
        <v>23</v>
      </c>
      <c r="F460" t="s">
        <v>21</v>
      </c>
      <c r="G460" t="s">
        <v>22</v>
      </c>
      <c r="H460">
        <v>705040</v>
      </c>
      <c r="I460" t="s">
        <v>536</v>
      </c>
      <c r="J460">
        <v>24.95</v>
      </c>
      <c r="K460">
        <v>237</v>
      </c>
      <c r="L460">
        <v>4484</v>
      </c>
      <c r="M460">
        <v>19.75</v>
      </c>
      <c r="N460">
        <v>373.67</v>
      </c>
      <c r="O460">
        <v>5190.93</v>
      </c>
      <c r="P460">
        <v>98211.5</v>
      </c>
      <c r="Q460" t="s">
        <v>767</v>
      </c>
      <c r="R460">
        <v>0</v>
      </c>
      <c r="S460">
        <v>7.0000000000000007E-2</v>
      </c>
      <c r="T460" t="s">
        <v>72</v>
      </c>
      <c r="U460">
        <v>4</v>
      </c>
      <c r="V460" s="53">
        <f>IF(COUNTIF(RLU!$C:$C,'P11'!$C460)&gt;0,VLOOKUP($C460,RLU!$C$2:$G$992,3,FALSE),0)</f>
        <v>0</v>
      </c>
      <c r="W460" s="53">
        <f>IF(COUNTIF(RLU!$C:$C,'P11'!$C460)&gt;0,VLOOKUP($C460,RLU!$C$2:$G$992,4,FALSE),0)</f>
        <v>0</v>
      </c>
      <c r="X460" s="53">
        <f>IF(COUNTIF(RLU!$C:$C,'P11'!$C460)&gt;0,VLOOKUP($C460,RLU!$C$2:$G$992,5,FALSE),0)</f>
        <v>0</v>
      </c>
      <c r="Y460" s="52" t="str">
        <f>VLOOKUP(H460,LU!C$4:D$24,2,FALSE)</f>
        <v>Vintages</v>
      </c>
    </row>
    <row r="461" spans="1:25" x14ac:dyDescent="0.25">
      <c r="A461" s="14" t="s">
        <v>89</v>
      </c>
      <c r="B461">
        <v>232</v>
      </c>
      <c r="C461" s="31">
        <v>490888</v>
      </c>
      <c r="D461" t="s">
        <v>165</v>
      </c>
      <c r="E461" t="s">
        <v>42</v>
      </c>
      <c r="F461" t="s">
        <v>21</v>
      </c>
      <c r="G461" t="s">
        <v>24</v>
      </c>
      <c r="H461">
        <v>705020</v>
      </c>
      <c r="I461" t="s">
        <v>117</v>
      </c>
      <c r="J461">
        <v>112.95</v>
      </c>
      <c r="K461">
        <v>112</v>
      </c>
      <c r="L461">
        <v>64</v>
      </c>
      <c r="M461">
        <v>18.670000000000002</v>
      </c>
      <c r="N461">
        <v>10.67</v>
      </c>
      <c r="O461">
        <v>11175.22</v>
      </c>
      <c r="P461">
        <v>6385.84</v>
      </c>
      <c r="Q461" t="s">
        <v>495</v>
      </c>
      <c r="R461">
        <v>0</v>
      </c>
      <c r="S461">
        <v>0</v>
      </c>
      <c r="T461" t="s">
        <v>29</v>
      </c>
      <c r="U461">
        <v>2</v>
      </c>
      <c r="V461" s="53" t="str">
        <f>IF(COUNTIF(RLU!$C:$C,'P11'!$C461)&gt;0,VLOOKUP($C461,RLU!$C$2:$G$992,3,FALSE),0)</f>
        <v>Roederer</v>
      </c>
      <c r="W461" s="53" t="str">
        <f>IF(COUNTIF(RLU!$C:$C,'P11'!$C461)&gt;0,VLOOKUP($C461,RLU!$C$2:$G$992,4,FALSE),0)</f>
        <v>Provence</v>
      </c>
      <c r="X461" s="53" t="str">
        <f>IF(COUNTIF(RLU!$C:$C,'P11'!$C461)&gt;0,VLOOKUP($C461,RLU!$C$2:$G$992,5,FALSE),0)</f>
        <v>Cotes De Provence</v>
      </c>
      <c r="Y461" s="52" t="str">
        <f>VLOOKUP(H461,LU!C$4:D$24,2,FALSE)</f>
        <v>Vintages</v>
      </c>
    </row>
    <row r="462" spans="1:25" hidden="1" x14ac:dyDescent="0.25">
      <c r="A462" s="14" t="s">
        <v>89</v>
      </c>
      <c r="B462">
        <v>233</v>
      </c>
      <c r="C462" s="31">
        <v>336461</v>
      </c>
      <c r="D462" t="s">
        <v>661</v>
      </c>
      <c r="E462" t="s">
        <v>412</v>
      </c>
      <c r="F462" t="s">
        <v>21</v>
      </c>
      <c r="G462" t="s">
        <v>22</v>
      </c>
      <c r="H462">
        <v>523781</v>
      </c>
      <c r="I462" t="s">
        <v>415</v>
      </c>
      <c r="J462">
        <v>12.25</v>
      </c>
      <c r="K462">
        <v>215</v>
      </c>
      <c r="L462">
        <v>265</v>
      </c>
      <c r="M462">
        <v>17.920000000000002</v>
      </c>
      <c r="N462">
        <v>22.08</v>
      </c>
      <c r="O462">
        <v>2292.6999999999998</v>
      </c>
      <c r="P462">
        <v>2825.88</v>
      </c>
      <c r="Q462" t="s">
        <v>25</v>
      </c>
      <c r="R462">
        <v>0</v>
      </c>
      <c r="S462">
        <v>0</v>
      </c>
      <c r="T462" t="s">
        <v>29</v>
      </c>
      <c r="U462">
        <v>2</v>
      </c>
      <c r="V462" s="53">
        <f>IF(COUNTIF(RLU!$C:$C,'P11'!$C462)&gt;0,VLOOKUP($C462,RLU!$C$2:$G$992,3,FALSE),0)</f>
        <v>0</v>
      </c>
      <c r="W462" s="53">
        <f>IF(COUNTIF(RLU!$C:$C,'P11'!$C462)&gt;0,VLOOKUP($C462,RLU!$C$2:$G$992,4,FALSE),0)</f>
        <v>0</v>
      </c>
      <c r="X462" s="53">
        <f>IF(COUNTIF(RLU!$C:$C,'P11'!$C462)&gt;0,VLOOKUP($C462,RLU!$C$2:$G$992,5,FALSE),0)</f>
        <v>0</v>
      </c>
      <c r="Y462" s="52" t="str">
        <f>VLOOKUP(H462,LU!C$4:D$24,2,FALSE)</f>
        <v>Wines</v>
      </c>
    </row>
    <row r="463" spans="1:25" x14ac:dyDescent="0.25">
      <c r="A463" s="14" t="s">
        <v>89</v>
      </c>
      <c r="B463">
        <v>234</v>
      </c>
      <c r="C463" s="31">
        <v>491019</v>
      </c>
      <c r="D463" t="s">
        <v>186</v>
      </c>
      <c r="E463" t="s">
        <v>36</v>
      </c>
      <c r="F463" t="s">
        <v>21</v>
      </c>
      <c r="G463" t="s">
        <v>24</v>
      </c>
      <c r="H463">
        <v>705020</v>
      </c>
      <c r="I463" t="s">
        <v>117</v>
      </c>
      <c r="J463">
        <v>62.95</v>
      </c>
      <c r="K463">
        <v>101</v>
      </c>
      <c r="L463">
        <v>1228</v>
      </c>
      <c r="M463">
        <v>16.829999999999998</v>
      </c>
      <c r="N463">
        <v>204.67</v>
      </c>
      <c r="O463">
        <v>5608.63</v>
      </c>
      <c r="P463">
        <v>68192.039999999994</v>
      </c>
      <c r="Q463" t="s">
        <v>765</v>
      </c>
      <c r="R463">
        <v>0</v>
      </c>
      <c r="S463">
        <v>0.04</v>
      </c>
      <c r="T463" t="s">
        <v>72</v>
      </c>
      <c r="U463">
        <v>3</v>
      </c>
      <c r="V463" s="53" t="str">
        <f>IF(COUNTIF(RLU!$C:$C,'P11'!$C463)&gt;0,VLOOKUP($C463,RLU!$C$2:$G$992,3,FALSE),0)</f>
        <v>Caves D'Esclans</v>
      </c>
      <c r="W463" s="53" t="str">
        <f>IF(COUNTIF(RLU!$C:$C,'P11'!$C463)&gt;0,VLOOKUP($C463,RLU!$C$2:$G$992,4,FALSE),0)</f>
        <v>Provence</v>
      </c>
      <c r="X463" s="53" t="str">
        <f>IF(COUNTIF(RLU!$C:$C,'P11'!$C463)&gt;0,VLOOKUP($C463,RLU!$C$2:$G$992,5,FALSE),0)</f>
        <v>Cotes De Provence</v>
      </c>
      <c r="Y463" s="52" t="str">
        <f>VLOOKUP(H463,LU!C$4:D$24,2,FALSE)</f>
        <v>Vintages</v>
      </c>
    </row>
    <row r="464" spans="1:25" x14ac:dyDescent="0.25">
      <c r="A464" s="14" t="s">
        <v>89</v>
      </c>
      <c r="B464">
        <v>235</v>
      </c>
      <c r="C464" s="31">
        <v>10145</v>
      </c>
      <c r="D464" t="s">
        <v>195</v>
      </c>
      <c r="E464" t="s">
        <v>36</v>
      </c>
      <c r="F464" t="s">
        <v>21</v>
      </c>
      <c r="G464" t="s">
        <v>196</v>
      </c>
      <c r="H464">
        <v>705020</v>
      </c>
      <c r="I464" t="s">
        <v>117</v>
      </c>
      <c r="J464">
        <v>179.95</v>
      </c>
      <c r="K464">
        <v>38</v>
      </c>
      <c r="M464">
        <v>12.67</v>
      </c>
      <c r="N464"/>
      <c r="O464">
        <v>6044.69</v>
      </c>
      <c r="Q464" t="s">
        <v>29</v>
      </c>
      <c r="R464">
        <v>0</v>
      </c>
      <c r="T464" t="s">
        <v>29</v>
      </c>
      <c r="U464">
        <v>2</v>
      </c>
      <c r="V464" s="53" t="str">
        <f>IF(COUNTIF(RLU!$C:$C,'P11'!$C464)&gt;0,VLOOKUP($C464,RLU!$C$2:$G$992,3,FALSE),0)</f>
        <v>Caves D'Esclans</v>
      </c>
      <c r="W464" s="53" t="str">
        <f>IF(COUNTIF(RLU!$C:$C,'P11'!$C464)&gt;0,VLOOKUP($C464,RLU!$C$2:$G$992,4,FALSE),0)</f>
        <v>Provence</v>
      </c>
      <c r="X464" s="53" t="str">
        <f>IF(COUNTIF(RLU!$C:$C,'P11'!$C464)&gt;0,VLOOKUP($C464,RLU!$C$2:$G$992,5,FALSE),0)</f>
        <v>Cotes De Provence</v>
      </c>
      <c r="Y464" s="52" t="str">
        <f>VLOOKUP(H464,LU!C$4:D$24,2,FALSE)</f>
        <v>Vintages</v>
      </c>
    </row>
    <row r="465" spans="1:25" hidden="1" x14ac:dyDescent="0.25">
      <c r="A465" s="14" t="s">
        <v>89</v>
      </c>
      <c r="B465">
        <v>236</v>
      </c>
      <c r="C465" s="31">
        <v>552992</v>
      </c>
      <c r="D465" t="s">
        <v>662</v>
      </c>
      <c r="E465" t="s">
        <v>651</v>
      </c>
      <c r="F465" t="s">
        <v>21</v>
      </c>
      <c r="G465" t="s">
        <v>22</v>
      </c>
      <c r="H465">
        <v>706030</v>
      </c>
      <c r="I465" t="s">
        <v>438</v>
      </c>
      <c r="J465">
        <v>14.25</v>
      </c>
      <c r="K465">
        <v>124</v>
      </c>
      <c r="L465">
        <v>4697</v>
      </c>
      <c r="M465">
        <v>10.33</v>
      </c>
      <c r="N465">
        <v>391.42</v>
      </c>
      <c r="O465">
        <v>1541.77</v>
      </c>
      <c r="P465">
        <v>58400.75</v>
      </c>
      <c r="Q465" t="s">
        <v>66</v>
      </c>
      <c r="R465">
        <v>0</v>
      </c>
      <c r="S465">
        <v>7.0000000000000007E-2</v>
      </c>
      <c r="T465" t="s">
        <v>72</v>
      </c>
      <c r="U465">
        <v>3</v>
      </c>
      <c r="V465" s="53">
        <f>IF(COUNTIF(RLU!$C:$C,'P11'!$C465)&gt;0,VLOOKUP($C465,RLU!$C$2:$G$992,3,FALSE),0)</f>
        <v>0</v>
      </c>
      <c r="W465" s="53">
        <f>IF(COUNTIF(RLU!$C:$C,'P11'!$C465)&gt;0,VLOOKUP($C465,RLU!$C$2:$G$992,4,FALSE),0)</f>
        <v>0</v>
      </c>
      <c r="X465" s="53">
        <f>IF(COUNTIF(RLU!$C:$C,'P11'!$C465)&gt;0,VLOOKUP($C465,RLU!$C$2:$G$992,5,FALSE),0)</f>
        <v>0</v>
      </c>
      <c r="Y465" s="52" t="str">
        <f>VLOOKUP(H465,LU!C$4:D$24,2,FALSE)</f>
        <v>Vintages</v>
      </c>
    </row>
    <row r="466" spans="1:25" hidden="1" x14ac:dyDescent="0.25">
      <c r="A466" s="14" t="s">
        <v>89</v>
      </c>
      <c r="B466">
        <v>237</v>
      </c>
      <c r="C466" s="31">
        <v>556308</v>
      </c>
      <c r="D466" t="s">
        <v>668</v>
      </c>
      <c r="E466" t="s">
        <v>46</v>
      </c>
      <c r="F466" t="s">
        <v>21</v>
      </c>
      <c r="G466" t="s">
        <v>22</v>
      </c>
      <c r="H466">
        <v>705030</v>
      </c>
      <c r="I466" t="s">
        <v>523</v>
      </c>
      <c r="J466">
        <v>17.25</v>
      </c>
      <c r="K466">
        <v>113</v>
      </c>
      <c r="L466">
        <v>3424</v>
      </c>
      <c r="M466">
        <v>9.42</v>
      </c>
      <c r="N466">
        <v>285.33</v>
      </c>
      <c r="O466">
        <v>1705</v>
      </c>
      <c r="P466">
        <v>51663.01</v>
      </c>
      <c r="Q466" t="s">
        <v>66</v>
      </c>
      <c r="R466">
        <v>0</v>
      </c>
      <c r="S466">
        <v>0.05</v>
      </c>
      <c r="T466" t="s">
        <v>72</v>
      </c>
      <c r="U466">
        <v>2</v>
      </c>
      <c r="V466" s="53">
        <f>IF(COUNTIF(RLU!$C:$C,'P11'!$C466)&gt;0,VLOOKUP($C466,RLU!$C$2:$G$992,3,FALSE),0)</f>
        <v>0</v>
      </c>
      <c r="W466" s="53">
        <f>IF(COUNTIF(RLU!$C:$C,'P11'!$C466)&gt;0,VLOOKUP($C466,RLU!$C$2:$G$992,4,FALSE),0)</f>
        <v>0</v>
      </c>
      <c r="X466" s="53">
        <f>IF(COUNTIF(RLU!$C:$C,'P11'!$C466)&gt;0,VLOOKUP($C466,RLU!$C$2:$G$992,5,FALSE),0)</f>
        <v>0</v>
      </c>
      <c r="Y466" s="52" t="str">
        <f>VLOOKUP(H466,LU!C$4:D$24,2,FALSE)</f>
        <v>Vintages</v>
      </c>
    </row>
    <row r="467" spans="1:25" x14ac:dyDescent="0.25">
      <c r="A467" s="14" t="s">
        <v>89</v>
      </c>
      <c r="B467">
        <v>238</v>
      </c>
      <c r="C467" s="31">
        <v>13006</v>
      </c>
      <c r="D467" t="s">
        <v>744</v>
      </c>
      <c r="E467" t="s">
        <v>51</v>
      </c>
      <c r="F467" t="s">
        <v>21</v>
      </c>
      <c r="G467" t="s">
        <v>22</v>
      </c>
      <c r="H467">
        <v>705020</v>
      </c>
      <c r="I467" t="s">
        <v>117</v>
      </c>
      <c r="J467">
        <v>26</v>
      </c>
      <c r="K467">
        <v>102</v>
      </c>
      <c r="M467">
        <v>8.5</v>
      </c>
      <c r="N467"/>
      <c r="O467">
        <v>2328.85</v>
      </c>
      <c r="Q467" t="s">
        <v>29</v>
      </c>
      <c r="R467">
        <v>0</v>
      </c>
      <c r="T467" t="s">
        <v>29</v>
      </c>
      <c r="U467">
        <v>1</v>
      </c>
      <c r="V467" s="53" t="str">
        <f>IF(COUNTIF(RLU!$C:$C,'P11'!$C467)&gt;0,VLOOKUP($C467,RLU!$C$2:$G$992,3,FALSE),0)</f>
        <v>Other</v>
      </c>
      <c r="W467" s="53" t="str">
        <f>IF(COUNTIF(RLU!$C:$C,'P11'!$C467)&gt;0,VLOOKUP($C467,RLU!$C$2:$G$992,4,FALSE),0)</f>
        <v>Provence</v>
      </c>
      <c r="X467" s="53" t="str">
        <f>IF(COUNTIF(RLU!$C:$C,'P11'!$C467)&gt;0,VLOOKUP($C467,RLU!$C$2:$G$992,5,FALSE),0)</f>
        <v>Provence</v>
      </c>
      <c r="Y467" s="52" t="str">
        <f>VLOOKUP(H467,LU!C$4:D$24,2,FALSE)</f>
        <v>Vintages</v>
      </c>
    </row>
    <row r="468" spans="1:25" hidden="1" x14ac:dyDescent="0.25">
      <c r="A468" s="14" t="s">
        <v>89</v>
      </c>
      <c r="B468">
        <v>239</v>
      </c>
      <c r="C468" s="31">
        <v>575449</v>
      </c>
      <c r="D468" t="s">
        <v>672</v>
      </c>
      <c r="E468" t="s">
        <v>584</v>
      </c>
      <c r="F468" t="s">
        <v>21</v>
      </c>
      <c r="G468" t="s">
        <v>22</v>
      </c>
      <c r="H468">
        <v>706020</v>
      </c>
      <c r="I468" t="s">
        <v>497</v>
      </c>
      <c r="J468">
        <v>39.950000000000003</v>
      </c>
      <c r="K468">
        <v>96</v>
      </c>
      <c r="L468">
        <v>403</v>
      </c>
      <c r="M468">
        <v>8</v>
      </c>
      <c r="N468">
        <v>33.58</v>
      </c>
      <c r="O468">
        <v>3376.99</v>
      </c>
      <c r="P468">
        <v>14176.33</v>
      </c>
      <c r="Q468" t="s">
        <v>886</v>
      </c>
      <c r="R468">
        <v>0</v>
      </c>
      <c r="S468">
        <v>0.01</v>
      </c>
      <c r="T468" t="s">
        <v>72</v>
      </c>
      <c r="U468">
        <v>1</v>
      </c>
      <c r="V468" s="53">
        <f>IF(COUNTIF(RLU!$C:$C,'P11'!$C468)&gt;0,VLOOKUP($C468,RLU!$C$2:$G$992,3,FALSE),0)</f>
        <v>0</v>
      </c>
      <c r="W468" s="53">
        <f>IF(COUNTIF(RLU!$C:$C,'P11'!$C468)&gt;0,VLOOKUP($C468,RLU!$C$2:$G$992,4,FALSE),0)</f>
        <v>0</v>
      </c>
      <c r="X468" s="53">
        <f>IF(COUNTIF(RLU!$C:$C,'P11'!$C468)&gt;0,VLOOKUP($C468,RLU!$C$2:$G$992,5,FALSE),0)</f>
        <v>0</v>
      </c>
      <c r="Y468" s="52" t="str">
        <f>VLOOKUP(H468,LU!C$4:D$24,2,FALSE)</f>
        <v>Vintages</v>
      </c>
    </row>
    <row r="469" spans="1:25" hidden="1" x14ac:dyDescent="0.25">
      <c r="A469" s="14" t="s">
        <v>89</v>
      </c>
      <c r="B469">
        <v>240</v>
      </c>
      <c r="C469" s="31">
        <v>553032</v>
      </c>
      <c r="D469" t="s">
        <v>887</v>
      </c>
      <c r="E469" t="s">
        <v>67</v>
      </c>
      <c r="F469" t="s">
        <v>21</v>
      </c>
      <c r="G469" t="s">
        <v>22</v>
      </c>
      <c r="H469">
        <v>706050</v>
      </c>
      <c r="I469" t="s">
        <v>538</v>
      </c>
      <c r="J469">
        <v>14.75</v>
      </c>
      <c r="K469">
        <v>92</v>
      </c>
      <c r="L469">
        <v>7366</v>
      </c>
      <c r="M469">
        <v>7.67</v>
      </c>
      <c r="N469">
        <v>613.83000000000004</v>
      </c>
      <c r="O469">
        <v>1184.5999999999999</v>
      </c>
      <c r="P469">
        <v>94845.4</v>
      </c>
      <c r="Q469" t="s">
        <v>82</v>
      </c>
      <c r="R469">
        <v>0</v>
      </c>
      <c r="S469">
        <v>0.11</v>
      </c>
      <c r="T469" t="s">
        <v>72</v>
      </c>
      <c r="U469">
        <v>3</v>
      </c>
      <c r="V469" s="53">
        <f>IF(COUNTIF(RLU!$C:$C,'P11'!$C469)&gt;0,VLOOKUP($C469,RLU!$C$2:$G$992,3,FALSE),0)</f>
        <v>0</v>
      </c>
      <c r="W469" s="53">
        <f>IF(COUNTIF(RLU!$C:$C,'P11'!$C469)&gt;0,VLOOKUP($C469,RLU!$C$2:$G$992,4,FALSE),0)</f>
        <v>0</v>
      </c>
      <c r="X469" s="53">
        <f>IF(COUNTIF(RLU!$C:$C,'P11'!$C469)&gt;0,VLOOKUP($C469,RLU!$C$2:$G$992,5,FALSE),0)</f>
        <v>0</v>
      </c>
      <c r="Y469" s="52" t="str">
        <f>VLOOKUP(H469,LU!C$4:D$24,2,FALSE)</f>
        <v>Vintages</v>
      </c>
    </row>
    <row r="470" spans="1:25" x14ac:dyDescent="0.25">
      <c r="A470" s="14" t="s">
        <v>89</v>
      </c>
      <c r="B470">
        <v>241</v>
      </c>
      <c r="C470" s="31">
        <v>557892</v>
      </c>
      <c r="D470" t="s">
        <v>188</v>
      </c>
      <c r="E470" t="s">
        <v>189</v>
      </c>
      <c r="F470" t="s">
        <v>21</v>
      </c>
      <c r="G470" t="s">
        <v>22</v>
      </c>
      <c r="H470">
        <v>705020</v>
      </c>
      <c r="I470" t="s">
        <v>117</v>
      </c>
      <c r="J470">
        <v>20.75</v>
      </c>
      <c r="K470">
        <v>91</v>
      </c>
      <c r="L470">
        <v>5083</v>
      </c>
      <c r="M470">
        <v>7.58</v>
      </c>
      <c r="N470">
        <v>423.58</v>
      </c>
      <c r="O470">
        <v>1654.91</v>
      </c>
      <c r="P470">
        <v>92438.63</v>
      </c>
      <c r="Q470" t="s">
        <v>80</v>
      </c>
      <c r="R470">
        <v>0</v>
      </c>
      <c r="S470">
        <v>0.08</v>
      </c>
      <c r="T470" t="s">
        <v>72</v>
      </c>
      <c r="U470">
        <v>3</v>
      </c>
      <c r="V470" s="53" t="str">
        <f>IF(COUNTIF(RLU!$C:$C,'P11'!$C470)&gt;0,VLOOKUP($C470,RLU!$C$2:$G$992,3,FALSE),0)</f>
        <v>Other</v>
      </c>
      <c r="W470" s="53" t="str">
        <f>IF(COUNTIF(RLU!$C:$C,'P11'!$C470)&gt;0,VLOOKUP($C470,RLU!$C$2:$G$992,4,FALSE),0)</f>
        <v>Provence</v>
      </c>
      <c r="X470" s="53" t="str">
        <f>IF(COUNTIF(RLU!$C:$C,'P11'!$C470)&gt;0,VLOOKUP($C470,RLU!$C$2:$G$992,5,FALSE),0)</f>
        <v>Bandol</v>
      </c>
      <c r="Y470" s="52" t="str">
        <f>VLOOKUP(H470,LU!C$4:D$24,2,FALSE)</f>
        <v>Vintages</v>
      </c>
    </row>
    <row r="471" spans="1:25" hidden="1" x14ac:dyDescent="0.25">
      <c r="A471" s="14" t="s">
        <v>89</v>
      </c>
      <c r="B471">
        <v>242</v>
      </c>
      <c r="C471" s="31">
        <v>241802</v>
      </c>
      <c r="D471" t="s">
        <v>663</v>
      </c>
      <c r="E471" t="s">
        <v>664</v>
      </c>
      <c r="F471" t="s">
        <v>21</v>
      </c>
      <c r="G471" t="s">
        <v>22</v>
      </c>
      <c r="H471">
        <v>523781</v>
      </c>
      <c r="I471" t="s">
        <v>415</v>
      </c>
      <c r="J471">
        <v>12.75</v>
      </c>
      <c r="K471">
        <v>84</v>
      </c>
      <c r="L471">
        <v>2932</v>
      </c>
      <c r="M471">
        <v>7</v>
      </c>
      <c r="N471">
        <v>244.33</v>
      </c>
      <c r="O471">
        <v>932.92</v>
      </c>
      <c r="P471">
        <v>32563.360000000001</v>
      </c>
      <c r="Q471" t="s">
        <v>66</v>
      </c>
      <c r="R471">
        <v>0</v>
      </c>
      <c r="S471">
        <v>0.04</v>
      </c>
      <c r="T471" t="s">
        <v>72</v>
      </c>
      <c r="U471">
        <v>2</v>
      </c>
      <c r="V471" s="53">
        <f>IF(COUNTIF(RLU!$C:$C,'P11'!$C471)&gt;0,VLOOKUP($C471,RLU!$C$2:$G$992,3,FALSE),0)</f>
        <v>0</v>
      </c>
      <c r="W471" s="53">
        <f>IF(COUNTIF(RLU!$C:$C,'P11'!$C471)&gt;0,VLOOKUP($C471,RLU!$C$2:$G$992,4,FALSE),0)</f>
        <v>0</v>
      </c>
      <c r="X471" s="53">
        <f>IF(COUNTIF(RLU!$C:$C,'P11'!$C471)&gt;0,VLOOKUP($C471,RLU!$C$2:$G$992,5,FALSE),0)</f>
        <v>0</v>
      </c>
      <c r="Y471" s="52" t="str">
        <f>VLOOKUP(H471,LU!C$4:D$24,2,FALSE)</f>
        <v>Wines</v>
      </c>
    </row>
    <row r="472" spans="1:25" x14ac:dyDescent="0.25">
      <c r="A472" s="14" t="s">
        <v>89</v>
      </c>
      <c r="B472">
        <v>243</v>
      </c>
      <c r="C472" s="31">
        <v>648089</v>
      </c>
      <c r="D472" t="s">
        <v>171</v>
      </c>
      <c r="E472" t="s">
        <v>36</v>
      </c>
      <c r="F472" t="s">
        <v>21</v>
      </c>
      <c r="G472" t="s">
        <v>22</v>
      </c>
      <c r="H472">
        <v>705020</v>
      </c>
      <c r="I472" t="s">
        <v>117</v>
      </c>
      <c r="J472">
        <v>179.95</v>
      </c>
      <c r="K472">
        <v>81</v>
      </c>
      <c r="M472">
        <v>6.75</v>
      </c>
      <c r="N472"/>
      <c r="O472">
        <v>12884.73</v>
      </c>
      <c r="Q472" t="s">
        <v>29</v>
      </c>
      <c r="R472">
        <v>0</v>
      </c>
      <c r="T472" t="s">
        <v>29</v>
      </c>
      <c r="U472">
        <v>2</v>
      </c>
      <c r="V472" s="53" t="str">
        <f>IF(COUNTIF(RLU!$C:$C,'P11'!$C472)&gt;0,VLOOKUP($C472,RLU!$C$2:$G$992,3,FALSE),0)</f>
        <v>Caves D'Esclans</v>
      </c>
      <c r="W472" s="53" t="str">
        <f>IF(COUNTIF(RLU!$C:$C,'P11'!$C472)&gt;0,VLOOKUP($C472,RLU!$C$2:$G$992,4,FALSE),0)</f>
        <v>Provence</v>
      </c>
      <c r="X472" s="53" t="str">
        <f>IF(COUNTIF(RLU!$C:$C,'P11'!$C472)&gt;0,VLOOKUP($C472,RLU!$C$2:$G$992,5,FALSE),0)</f>
        <v>Cotes De Provence</v>
      </c>
      <c r="Y472" s="52" t="str">
        <f>VLOOKUP(H472,LU!C$4:D$24,2,FALSE)</f>
        <v>Vintages</v>
      </c>
    </row>
    <row r="473" spans="1:25" hidden="1" x14ac:dyDescent="0.25">
      <c r="A473" s="14" t="s">
        <v>89</v>
      </c>
      <c r="B473">
        <v>244</v>
      </c>
      <c r="C473" s="31">
        <v>556258</v>
      </c>
      <c r="D473" t="s">
        <v>656</v>
      </c>
      <c r="E473" t="s">
        <v>56</v>
      </c>
      <c r="F473" t="s">
        <v>21</v>
      </c>
      <c r="G473" t="s">
        <v>22</v>
      </c>
      <c r="H473">
        <v>705040</v>
      </c>
      <c r="I473" t="s">
        <v>536</v>
      </c>
      <c r="J473">
        <v>14.95</v>
      </c>
      <c r="K473">
        <v>80</v>
      </c>
      <c r="L473">
        <v>6675</v>
      </c>
      <c r="M473">
        <v>6.67</v>
      </c>
      <c r="N473">
        <v>556.25</v>
      </c>
      <c r="O473">
        <v>1044.25</v>
      </c>
      <c r="P473">
        <v>87129.42</v>
      </c>
      <c r="Q473" t="s">
        <v>82</v>
      </c>
      <c r="R473">
        <v>0</v>
      </c>
      <c r="S473">
        <v>0.1</v>
      </c>
      <c r="T473" t="s">
        <v>72</v>
      </c>
      <c r="U473">
        <v>2</v>
      </c>
      <c r="V473" s="53">
        <f>IF(COUNTIF(RLU!$C:$C,'P11'!$C473)&gt;0,VLOOKUP($C473,RLU!$C$2:$G$992,3,FALSE),0)</f>
        <v>0</v>
      </c>
      <c r="W473" s="53">
        <f>IF(COUNTIF(RLU!$C:$C,'P11'!$C473)&gt;0,VLOOKUP($C473,RLU!$C$2:$G$992,4,FALSE),0)</f>
        <v>0</v>
      </c>
      <c r="X473" s="53">
        <f>IF(COUNTIF(RLU!$C:$C,'P11'!$C473)&gt;0,VLOOKUP($C473,RLU!$C$2:$G$992,5,FALSE),0)</f>
        <v>0</v>
      </c>
      <c r="Y473" s="52" t="str">
        <f>VLOOKUP(H473,LU!C$4:D$24,2,FALSE)</f>
        <v>Vintages</v>
      </c>
    </row>
    <row r="474" spans="1:25" hidden="1" x14ac:dyDescent="0.25">
      <c r="A474" s="14" t="s">
        <v>89</v>
      </c>
      <c r="B474">
        <v>245</v>
      </c>
      <c r="C474" s="31">
        <v>637264</v>
      </c>
      <c r="D474" t="s">
        <v>680</v>
      </c>
      <c r="E474" t="s">
        <v>85</v>
      </c>
      <c r="F474" t="s">
        <v>21</v>
      </c>
      <c r="G474" t="s">
        <v>679</v>
      </c>
      <c r="H474">
        <v>523781</v>
      </c>
      <c r="I474" t="s">
        <v>415</v>
      </c>
      <c r="J474">
        <v>4.95</v>
      </c>
      <c r="K474">
        <v>244</v>
      </c>
      <c r="M474">
        <v>5.42</v>
      </c>
      <c r="N474"/>
      <c r="O474">
        <v>1047.26</v>
      </c>
      <c r="Q474" t="s">
        <v>29</v>
      </c>
      <c r="R474">
        <v>0</v>
      </c>
      <c r="T474" t="s">
        <v>29</v>
      </c>
      <c r="U474">
        <v>1</v>
      </c>
      <c r="V474" s="53">
        <f>IF(COUNTIF(RLU!$C:$C,'P11'!$C474)&gt;0,VLOOKUP($C474,RLU!$C$2:$G$992,3,FALSE),0)</f>
        <v>0</v>
      </c>
      <c r="W474" s="53">
        <f>IF(COUNTIF(RLU!$C:$C,'P11'!$C474)&gt;0,VLOOKUP($C474,RLU!$C$2:$G$992,4,FALSE),0)</f>
        <v>0</v>
      </c>
      <c r="X474" s="53">
        <f>IF(COUNTIF(RLU!$C:$C,'P11'!$C474)&gt;0,VLOOKUP($C474,RLU!$C$2:$G$992,5,FALSE),0)</f>
        <v>0</v>
      </c>
      <c r="Y474" s="52" t="str">
        <f>VLOOKUP(H474,LU!C$4:D$24,2,FALSE)</f>
        <v>Wines</v>
      </c>
    </row>
    <row r="475" spans="1:25" hidden="1" x14ac:dyDescent="0.25">
      <c r="A475" s="14" t="s">
        <v>89</v>
      </c>
      <c r="B475">
        <v>246</v>
      </c>
      <c r="C475" s="31">
        <v>453654</v>
      </c>
      <c r="D475" t="s">
        <v>666</v>
      </c>
      <c r="E475" t="s">
        <v>667</v>
      </c>
      <c r="F475" t="s">
        <v>21</v>
      </c>
      <c r="G475" t="s">
        <v>22</v>
      </c>
      <c r="H475">
        <v>523781</v>
      </c>
      <c r="I475" t="s">
        <v>415</v>
      </c>
      <c r="J475">
        <v>21.4</v>
      </c>
      <c r="K475">
        <v>63</v>
      </c>
      <c r="L475">
        <v>659</v>
      </c>
      <c r="M475">
        <v>5.25</v>
      </c>
      <c r="N475">
        <v>54.92</v>
      </c>
      <c r="O475">
        <v>1181.95</v>
      </c>
      <c r="P475">
        <v>12363.54</v>
      </c>
      <c r="Q475" t="s">
        <v>764</v>
      </c>
      <c r="R475">
        <v>0</v>
      </c>
      <c r="S475">
        <v>0.01</v>
      </c>
      <c r="T475" t="s">
        <v>72</v>
      </c>
      <c r="U475">
        <v>3</v>
      </c>
      <c r="V475" s="53">
        <f>IF(COUNTIF(RLU!$C:$C,'P11'!$C475)&gt;0,VLOOKUP($C475,RLU!$C$2:$G$992,3,FALSE),0)</f>
        <v>0</v>
      </c>
      <c r="W475" s="53">
        <f>IF(COUNTIF(RLU!$C:$C,'P11'!$C475)&gt;0,VLOOKUP($C475,RLU!$C$2:$G$992,4,FALSE),0)</f>
        <v>0</v>
      </c>
      <c r="X475" s="53">
        <f>IF(COUNTIF(RLU!$C:$C,'P11'!$C475)&gt;0,VLOOKUP($C475,RLU!$C$2:$G$992,5,FALSE),0)</f>
        <v>0</v>
      </c>
      <c r="Y475" s="52" t="str">
        <f>VLOOKUP(H475,LU!C$4:D$24,2,FALSE)</f>
        <v>Wines</v>
      </c>
    </row>
    <row r="476" spans="1:25" hidden="1" x14ac:dyDescent="0.25">
      <c r="A476" s="14" t="s">
        <v>89</v>
      </c>
      <c r="B476">
        <v>247</v>
      </c>
      <c r="C476" s="31">
        <v>541276</v>
      </c>
      <c r="D476" t="s">
        <v>665</v>
      </c>
      <c r="E476" t="s">
        <v>60</v>
      </c>
      <c r="F476" t="s">
        <v>21</v>
      </c>
      <c r="G476" t="s">
        <v>22</v>
      </c>
      <c r="H476">
        <v>333341</v>
      </c>
      <c r="I476" t="s">
        <v>417</v>
      </c>
      <c r="J476">
        <v>12.95</v>
      </c>
      <c r="K476">
        <v>57</v>
      </c>
      <c r="L476">
        <v>23656</v>
      </c>
      <c r="M476">
        <v>4.75</v>
      </c>
      <c r="N476">
        <v>1971.33</v>
      </c>
      <c r="O476">
        <v>643.14</v>
      </c>
      <c r="P476">
        <v>266915.03999999998</v>
      </c>
      <c r="Q476" t="s">
        <v>72</v>
      </c>
      <c r="R476">
        <v>0</v>
      </c>
      <c r="S476">
        <v>0.36</v>
      </c>
      <c r="T476" t="s">
        <v>72</v>
      </c>
      <c r="U476">
        <v>3</v>
      </c>
      <c r="V476" s="53">
        <f>IF(COUNTIF(RLU!$C:$C,'P11'!$C476)&gt;0,VLOOKUP($C476,RLU!$C$2:$G$992,3,FALSE),0)</f>
        <v>0</v>
      </c>
      <c r="W476" s="53">
        <f>IF(COUNTIF(RLU!$C:$C,'P11'!$C476)&gt;0,VLOOKUP($C476,RLU!$C$2:$G$992,4,FALSE),0)</f>
        <v>0</v>
      </c>
      <c r="X476" s="53">
        <f>IF(COUNTIF(RLU!$C:$C,'P11'!$C476)&gt;0,VLOOKUP($C476,RLU!$C$2:$G$992,5,FALSE),0)</f>
        <v>0</v>
      </c>
      <c r="Y476" s="52" t="str">
        <f>VLOOKUP(H476,LU!C$4:D$24,2,FALSE)</f>
        <v>Wines</v>
      </c>
    </row>
    <row r="477" spans="1:25" hidden="1" x14ac:dyDescent="0.25">
      <c r="A477" s="14" t="s">
        <v>89</v>
      </c>
      <c r="B477">
        <v>248</v>
      </c>
      <c r="C477" s="31">
        <v>445627</v>
      </c>
      <c r="D477" t="s">
        <v>653</v>
      </c>
      <c r="E477" t="s">
        <v>488</v>
      </c>
      <c r="F477" t="s">
        <v>21</v>
      </c>
      <c r="G477" t="s">
        <v>22</v>
      </c>
      <c r="H477">
        <v>333342</v>
      </c>
      <c r="I477" t="s">
        <v>454</v>
      </c>
      <c r="J477">
        <v>10.95</v>
      </c>
      <c r="K477">
        <v>53</v>
      </c>
      <c r="L477">
        <v>18558</v>
      </c>
      <c r="M477">
        <v>4.42</v>
      </c>
      <c r="N477">
        <v>1546.5</v>
      </c>
      <c r="O477">
        <v>504.2</v>
      </c>
      <c r="P477">
        <v>176547.35</v>
      </c>
      <c r="Q477" t="s">
        <v>72</v>
      </c>
      <c r="R477">
        <v>0</v>
      </c>
      <c r="S477">
        <v>0.28000000000000003</v>
      </c>
      <c r="T477" t="s">
        <v>72</v>
      </c>
      <c r="U477">
        <v>3</v>
      </c>
      <c r="V477" s="53">
        <f>IF(COUNTIF(RLU!$C:$C,'P11'!$C477)&gt;0,VLOOKUP($C477,RLU!$C$2:$G$992,3,FALSE),0)</f>
        <v>0</v>
      </c>
      <c r="W477" s="53">
        <f>IF(COUNTIF(RLU!$C:$C,'P11'!$C477)&gt;0,VLOOKUP($C477,RLU!$C$2:$G$992,4,FALSE),0)</f>
        <v>0</v>
      </c>
      <c r="X477" s="53">
        <f>IF(COUNTIF(RLU!$C:$C,'P11'!$C477)&gt;0,VLOOKUP($C477,RLU!$C$2:$G$992,5,FALSE),0)</f>
        <v>0</v>
      </c>
      <c r="Y477" s="52" t="str">
        <f>VLOOKUP(H477,LU!C$4:D$24,2,FALSE)</f>
        <v>Wines</v>
      </c>
    </row>
    <row r="478" spans="1:25" x14ac:dyDescent="0.25">
      <c r="A478" s="14" t="s">
        <v>89</v>
      </c>
      <c r="B478">
        <v>249</v>
      </c>
      <c r="C478" s="31">
        <v>562595</v>
      </c>
      <c r="D478" t="s">
        <v>770</v>
      </c>
      <c r="E478" t="s">
        <v>36</v>
      </c>
      <c r="F478" t="s">
        <v>21</v>
      </c>
      <c r="G478" t="s">
        <v>22</v>
      </c>
      <c r="H478">
        <v>705020</v>
      </c>
      <c r="I478" t="s">
        <v>117</v>
      </c>
      <c r="J478">
        <v>22.95</v>
      </c>
      <c r="K478">
        <v>51</v>
      </c>
      <c r="L478">
        <v>7370</v>
      </c>
      <c r="M478">
        <v>4.25</v>
      </c>
      <c r="N478">
        <v>614.16999999999996</v>
      </c>
      <c r="O478">
        <v>1026.77</v>
      </c>
      <c r="P478">
        <v>148378.32</v>
      </c>
      <c r="Q478" t="s">
        <v>82</v>
      </c>
      <c r="R478">
        <v>0</v>
      </c>
      <c r="S478">
        <v>0.11</v>
      </c>
      <c r="T478" t="s">
        <v>72</v>
      </c>
      <c r="U478">
        <v>1</v>
      </c>
      <c r="V478" s="53" t="str">
        <f>IF(COUNTIF(RLU!$C:$C,'P11'!$C478)&gt;0,VLOOKUP($C478,RLU!$C$2:$G$992,3,FALSE),0)</f>
        <v>Caves D'Esclans</v>
      </c>
      <c r="W478" s="53" t="str">
        <f>IF(COUNTIF(RLU!$C:$C,'P11'!$C478)&gt;0,VLOOKUP($C478,RLU!$C$2:$G$992,4,FALSE),0)</f>
        <v>Provence</v>
      </c>
      <c r="X478" s="53" t="str">
        <f>IF(COUNTIF(RLU!$C:$C,'P11'!$C478)&gt;0,VLOOKUP($C478,RLU!$C$2:$G$992,5,FALSE),0)</f>
        <v>Cotes De Provence</v>
      </c>
      <c r="Y478" s="52" t="str">
        <f>VLOOKUP(H478,LU!C$4:D$24,2,FALSE)</f>
        <v>Vintages</v>
      </c>
    </row>
    <row r="479" spans="1:25" x14ac:dyDescent="0.25">
      <c r="A479" s="14" t="s">
        <v>89</v>
      </c>
      <c r="B479">
        <v>250</v>
      </c>
      <c r="C479" s="31">
        <v>119438</v>
      </c>
      <c r="D479" t="s">
        <v>187</v>
      </c>
      <c r="E479" t="s">
        <v>141</v>
      </c>
      <c r="F479" t="s">
        <v>21</v>
      </c>
      <c r="G479" t="s">
        <v>22</v>
      </c>
      <c r="H479">
        <v>705020</v>
      </c>
      <c r="I479" t="s">
        <v>117</v>
      </c>
      <c r="J479">
        <v>12.75</v>
      </c>
      <c r="K479">
        <v>50</v>
      </c>
      <c r="L479">
        <v>7922</v>
      </c>
      <c r="M479">
        <v>4.17</v>
      </c>
      <c r="N479">
        <v>660.17</v>
      </c>
      <c r="O479">
        <v>555.30999999999995</v>
      </c>
      <c r="P479">
        <v>87983.27</v>
      </c>
      <c r="Q479" t="s">
        <v>82</v>
      </c>
      <c r="R479">
        <v>0</v>
      </c>
      <c r="S479">
        <v>0.12</v>
      </c>
      <c r="T479" t="s">
        <v>72</v>
      </c>
      <c r="U479">
        <v>2</v>
      </c>
      <c r="V479" s="53" t="str">
        <f>IF(COUNTIF(RLU!$C:$C,'P11'!$C479)&gt;0,VLOOKUP($C479,RLU!$C$2:$G$992,3,FALSE),0)</f>
        <v>Other</v>
      </c>
      <c r="W479" s="53" t="str">
        <f>IF(COUNTIF(RLU!$C:$C,'P11'!$C479)&gt;0,VLOOKUP($C479,RLU!$C$2:$G$992,4,FALSE),0)</f>
        <v>Beaujolais</v>
      </c>
      <c r="X479" s="53" t="str">
        <f>IF(COUNTIF(RLU!$C:$C,'P11'!$C479)&gt;0,VLOOKUP($C479,RLU!$C$2:$G$992,5,FALSE),0)</f>
        <v>Beaujolais</v>
      </c>
      <c r="Y479" s="52" t="str">
        <f>VLOOKUP(H479,LU!C$4:D$24,2,FALSE)</f>
        <v>Vintages</v>
      </c>
    </row>
    <row r="480" spans="1:25" x14ac:dyDescent="0.25">
      <c r="A480" s="14" t="s">
        <v>89</v>
      </c>
      <c r="B480">
        <v>250</v>
      </c>
      <c r="C480" s="31">
        <v>226613</v>
      </c>
      <c r="D480" t="s">
        <v>192</v>
      </c>
      <c r="E480" t="s">
        <v>57</v>
      </c>
      <c r="F480" t="s">
        <v>21</v>
      </c>
      <c r="G480" t="s">
        <v>22</v>
      </c>
      <c r="H480">
        <v>705020</v>
      </c>
      <c r="I480" t="s">
        <v>117</v>
      </c>
      <c r="J480">
        <v>14.25</v>
      </c>
      <c r="K480">
        <v>50</v>
      </c>
      <c r="L480">
        <v>7848</v>
      </c>
      <c r="M480">
        <v>4.17</v>
      </c>
      <c r="N480">
        <v>654</v>
      </c>
      <c r="O480">
        <v>621.67999999999995</v>
      </c>
      <c r="P480">
        <v>97579.12</v>
      </c>
      <c r="Q480" t="s">
        <v>82</v>
      </c>
      <c r="R480">
        <v>0</v>
      </c>
      <c r="S480">
        <v>0.12</v>
      </c>
      <c r="T480" t="s">
        <v>72</v>
      </c>
      <c r="U480">
        <v>2</v>
      </c>
      <c r="V480" s="53" t="str">
        <f>IF(COUNTIF(RLU!$C:$C,'P11'!$C480)&gt;0,VLOOKUP($C480,RLU!$C$2:$G$992,3,FALSE),0)</f>
        <v>Other</v>
      </c>
      <c r="W480" s="53" t="str">
        <f>IF(COUNTIF(RLU!$C:$C,'P11'!$C480)&gt;0,VLOOKUP($C480,RLU!$C$2:$G$992,4,FALSE),0)</f>
        <v>Provence</v>
      </c>
      <c r="X480" s="53" t="str">
        <f>IF(COUNTIF(RLU!$C:$C,'P11'!$C480)&gt;0,VLOOKUP($C480,RLU!$C$2:$G$992,5,FALSE),0)</f>
        <v>Cotes De Provence</v>
      </c>
      <c r="Y480" s="52" t="str">
        <f>VLOOKUP(H480,LU!C$4:D$24,2,FALSE)</f>
        <v>Vintages</v>
      </c>
    </row>
    <row r="481" spans="1:25" x14ac:dyDescent="0.25">
      <c r="A481" s="14" t="s">
        <v>89</v>
      </c>
      <c r="B481">
        <v>251</v>
      </c>
      <c r="C481" s="31">
        <v>491910</v>
      </c>
      <c r="D481" t="s">
        <v>193</v>
      </c>
      <c r="E481" t="s">
        <v>194</v>
      </c>
      <c r="F481" t="s">
        <v>21</v>
      </c>
      <c r="G481" t="s">
        <v>22</v>
      </c>
      <c r="H481">
        <v>705020</v>
      </c>
      <c r="I481" t="s">
        <v>117</v>
      </c>
      <c r="J481">
        <v>14.75</v>
      </c>
      <c r="K481">
        <v>47</v>
      </c>
      <c r="L481">
        <v>10377</v>
      </c>
      <c r="M481">
        <v>3.92</v>
      </c>
      <c r="N481">
        <v>864.75</v>
      </c>
      <c r="O481">
        <v>605.17999999999995</v>
      </c>
      <c r="P481">
        <v>133615.35</v>
      </c>
      <c r="Q481" t="s">
        <v>72</v>
      </c>
      <c r="R481">
        <v>0</v>
      </c>
      <c r="S481">
        <v>0.16</v>
      </c>
      <c r="T481" t="s">
        <v>72</v>
      </c>
      <c r="U481">
        <v>2</v>
      </c>
      <c r="V481" s="53" t="str">
        <f>IF(COUNTIF(RLU!$C:$C,'P11'!$C481)&gt;0,VLOOKUP($C481,RLU!$C$2:$G$992,3,FALSE),0)</f>
        <v>Chateau Eurl Clamens</v>
      </c>
      <c r="W481" s="53" t="str">
        <f>IF(COUNTIF(RLU!$C:$C,'P11'!$C481)&gt;0,VLOOKUP($C481,RLU!$C$2:$G$992,4,FALSE),0)</f>
        <v>Southwest</v>
      </c>
      <c r="X481" s="53" t="str">
        <f>IF(COUNTIF(RLU!$C:$C,'P11'!$C481)&gt;0,VLOOKUP($C481,RLU!$C$2:$G$992,5,FALSE),0)</f>
        <v>Southwest</v>
      </c>
      <c r="Y481" s="52" t="str">
        <f>VLOOKUP(H481,LU!C$4:D$24,2,FALSE)</f>
        <v>Vintages</v>
      </c>
    </row>
    <row r="482" spans="1:25" x14ac:dyDescent="0.25">
      <c r="A482" s="14" t="s">
        <v>89</v>
      </c>
      <c r="B482">
        <v>252</v>
      </c>
      <c r="C482" s="31">
        <v>278861</v>
      </c>
      <c r="D482" t="s">
        <v>173</v>
      </c>
      <c r="E482" t="s">
        <v>36</v>
      </c>
      <c r="F482" t="s">
        <v>21</v>
      </c>
      <c r="G482" t="s">
        <v>22</v>
      </c>
      <c r="H482">
        <v>705020</v>
      </c>
      <c r="I482" t="s">
        <v>117</v>
      </c>
      <c r="J482">
        <v>17.95</v>
      </c>
      <c r="K482">
        <v>40</v>
      </c>
      <c r="L482">
        <v>19289</v>
      </c>
      <c r="M482">
        <v>3.33</v>
      </c>
      <c r="N482">
        <v>1607.42</v>
      </c>
      <c r="O482">
        <v>628.32000000000005</v>
      </c>
      <c r="P482">
        <v>302990.93</v>
      </c>
      <c r="Q482" t="s">
        <v>72</v>
      </c>
      <c r="R482">
        <v>0</v>
      </c>
      <c r="S482">
        <v>0.28999999999999998</v>
      </c>
      <c r="T482" t="s">
        <v>72</v>
      </c>
      <c r="U482">
        <v>1</v>
      </c>
      <c r="V482" s="53" t="str">
        <f>IF(COUNTIF(RLU!$C:$C,'P11'!$C482)&gt;0,VLOOKUP($C482,RLU!$C$2:$G$992,3,FALSE),0)</f>
        <v>Berne Sel</v>
      </c>
      <c r="W482" s="53" t="str">
        <f>IF(COUNTIF(RLU!$C:$C,'P11'!$C482)&gt;0,VLOOKUP($C482,RLU!$C$2:$G$992,4,FALSE),0)</f>
        <v>Provence</v>
      </c>
      <c r="X482" s="53" t="str">
        <f>IF(COUNTIF(RLU!$C:$C,'P11'!$C482)&gt;0,VLOOKUP($C482,RLU!$C$2:$G$992,5,FALSE),0)</f>
        <v>Cotes De Provence</v>
      </c>
      <c r="Y482" s="52" t="str">
        <f>VLOOKUP(H482,LU!C$4:D$24,2,FALSE)</f>
        <v>Vintages</v>
      </c>
    </row>
    <row r="483" spans="1:25" hidden="1" x14ac:dyDescent="0.25">
      <c r="A483" s="14" t="s">
        <v>89</v>
      </c>
      <c r="B483">
        <v>253</v>
      </c>
      <c r="C483" s="31">
        <v>234377</v>
      </c>
      <c r="D483" t="s">
        <v>671</v>
      </c>
      <c r="E483" t="s">
        <v>23</v>
      </c>
      <c r="F483" t="s">
        <v>21</v>
      </c>
      <c r="G483" t="s">
        <v>22</v>
      </c>
      <c r="H483">
        <v>706030</v>
      </c>
      <c r="I483" t="s">
        <v>438</v>
      </c>
      <c r="J483">
        <v>13.25</v>
      </c>
      <c r="K483">
        <v>33</v>
      </c>
      <c r="L483">
        <v>6309</v>
      </c>
      <c r="M483">
        <v>2.75</v>
      </c>
      <c r="N483">
        <v>525.75</v>
      </c>
      <c r="O483">
        <v>381.11</v>
      </c>
      <c r="P483">
        <v>72860.58</v>
      </c>
      <c r="Q483" t="s">
        <v>82</v>
      </c>
      <c r="R483">
        <v>0</v>
      </c>
      <c r="S483">
        <v>0.1</v>
      </c>
      <c r="T483" t="s">
        <v>72</v>
      </c>
      <c r="U483">
        <v>1</v>
      </c>
      <c r="V483" s="53">
        <f>IF(COUNTIF(RLU!$C:$C,'P11'!$C483)&gt;0,VLOOKUP($C483,RLU!$C$2:$G$992,3,FALSE),0)</f>
        <v>0</v>
      </c>
      <c r="W483" s="53">
        <f>IF(COUNTIF(RLU!$C:$C,'P11'!$C483)&gt;0,VLOOKUP($C483,RLU!$C$2:$G$992,4,FALSE),0)</f>
        <v>0</v>
      </c>
      <c r="X483" s="53">
        <f>IF(COUNTIF(RLU!$C:$C,'P11'!$C483)&gt;0,VLOOKUP($C483,RLU!$C$2:$G$992,5,FALSE),0)</f>
        <v>0</v>
      </c>
      <c r="Y483" s="52" t="str">
        <f>VLOOKUP(H483,LU!C$4:D$24,2,FALSE)</f>
        <v>Vintages</v>
      </c>
    </row>
    <row r="484" spans="1:25" hidden="1" x14ac:dyDescent="0.25">
      <c r="A484" s="14" t="s">
        <v>89</v>
      </c>
      <c r="B484">
        <v>253</v>
      </c>
      <c r="C484" s="31">
        <v>498527</v>
      </c>
      <c r="D484" t="s">
        <v>669</v>
      </c>
      <c r="E484" t="s">
        <v>670</v>
      </c>
      <c r="F484" t="s">
        <v>21</v>
      </c>
      <c r="G484" t="s">
        <v>22</v>
      </c>
      <c r="H484">
        <v>523781</v>
      </c>
      <c r="I484" t="s">
        <v>415</v>
      </c>
      <c r="J484">
        <v>16.95</v>
      </c>
      <c r="K484">
        <v>33</v>
      </c>
      <c r="L484">
        <v>2513</v>
      </c>
      <c r="M484">
        <v>2.75</v>
      </c>
      <c r="N484">
        <v>209.42</v>
      </c>
      <c r="O484">
        <v>489.16</v>
      </c>
      <c r="P484">
        <v>37250.22</v>
      </c>
      <c r="Q484" t="s">
        <v>82</v>
      </c>
      <c r="R484">
        <v>0</v>
      </c>
      <c r="S484">
        <v>0.04</v>
      </c>
      <c r="T484" t="s">
        <v>72</v>
      </c>
      <c r="U484">
        <v>1</v>
      </c>
      <c r="V484" s="53">
        <f>IF(COUNTIF(RLU!$C:$C,'P11'!$C484)&gt;0,VLOOKUP($C484,RLU!$C$2:$G$992,3,FALSE),0)</f>
        <v>0</v>
      </c>
      <c r="W484" s="53">
        <f>IF(COUNTIF(RLU!$C:$C,'P11'!$C484)&gt;0,VLOOKUP($C484,RLU!$C$2:$G$992,4,FALSE),0)</f>
        <v>0</v>
      </c>
      <c r="X484" s="53">
        <f>IF(COUNTIF(RLU!$C:$C,'P11'!$C484)&gt;0,VLOOKUP($C484,RLU!$C$2:$G$992,5,FALSE),0)</f>
        <v>0</v>
      </c>
      <c r="Y484" s="52" t="str">
        <f>VLOOKUP(H484,LU!C$4:D$24,2,FALSE)</f>
        <v>Wines</v>
      </c>
    </row>
    <row r="485" spans="1:25" x14ac:dyDescent="0.25">
      <c r="A485" s="14" t="s">
        <v>89</v>
      </c>
      <c r="B485">
        <v>254</v>
      </c>
      <c r="C485" s="31">
        <v>490813</v>
      </c>
      <c r="D485" t="s">
        <v>191</v>
      </c>
      <c r="E485" t="s">
        <v>101</v>
      </c>
      <c r="F485" t="s">
        <v>21</v>
      </c>
      <c r="G485" t="s">
        <v>22</v>
      </c>
      <c r="H485">
        <v>705020</v>
      </c>
      <c r="I485" t="s">
        <v>117</v>
      </c>
      <c r="J485">
        <v>20.75</v>
      </c>
      <c r="K485">
        <v>30</v>
      </c>
      <c r="L485">
        <v>6424</v>
      </c>
      <c r="M485">
        <v>2.5</v>
      </c>
      <c r="N485">
        <v>535.33000000000004</v>
      </c>
      <c r="O485">
        <v>545.58000000000004</v>
      </c>
      <c r="P485">
        <v>116825.84</v>
      </c>
      <c r="Q485" t="s">
        <v>72</v>
      </c>
      <c r="R485">
        <v>0</v>
      </c>
      <c r="S485">
        <v>0.1</v>
      </c>
      <c r="T485" t="s">
        <v>72</v>
      </c>
      <c r="U485">
        <v>1</v>
      </c>
      <c r="V485" s="53" t="str">
        <f>IF(COUNTIF(RLU!$C:$C,'P11'!$C485)&gt;0,VLOOKUP($C485,RLU!$C$2:$G$992,3,FALSE),0)</f>
        <v>Other</v>
      </c>
      <c r="W485" s="53" t="str">
        <f>IF(COUNTIF(RLU!$C:$C,'P11'!$C485)&gt;0,VLOOKUP($C485,RLU!$C$2:$G$992,4,FALSE),0)</f>
        <v>Sancerre</v>
      </c>
      <c r="X485" s="53" t="str">
        <f>IF(COUNTIF(RLU!$C:$C,'P11'!$C485)&gt;0,VLOOKUP($C485,RLU!$C$2:$G$992,5,FALSE),0)</f>
        <v>Sancere</v>
      </c>
      <c r="Y485" s="52" t="str">
        <f>VLOOKUP(H485,LU!C$4:D$24,2,FALSE)</f>
        <v>Vintages</v>
      </c>
    </row>
    <row r="486" spans="1:25" hidden="1" x14ac:dyDescent="0.25">
      <c r="A486" s="14" t="s">
        <v>89</v>
      </c>
      <c r="B486">
        <v>255</v>
      </c>
      <c r="C486" s="31">
        <v>556282</v>
      </c>
      <c r="D486" t="s">
        <v>673</v>
      </c>
      <c r="E486" t="s">
        <v>28</v>
      </c>
      <c r="F486" t="s">
        <v>21</v>
      </c>
      <c r="G486" t="s">
        <v>22</v>
      </c>
      <c r="H486">
        <v>705030</v>
      </c>
      <c r="I486" t="s">
        <v>523</v>
      </c>
      <c r="J486">
        <v>12.75</v>
      </c>
      <c r="K486">
        <v>25</v>
      </c>
      <c r="L486">
        <v>9693</v>
      </c>
      <c r="M486">
        <v>2.08</v>
      </c>
      <c r="N486">
        <v>807.75</v>
      </c>
      <c r="O486">
        <v>277.64999999999998</v>
      </c>
      <c r="P486">
        <v>107652.35</v>
      </c>
      <c r="Q486" t="s">
        <v>72</v>
      </c>
      <c r="R486">
        <v>0</v>
      </c>
      <c r="S486">
        <v>0.15</v>
      </c>
      <c r="T486" t="s">
        <v>72</v>
      </c>
      <c r="U486">
        <v>2</v>
      </c>
      <c r="V486" s="53">
        <f>IF(COUNTIF(RLU!$C:$C,'P11'!$C486)&gt;0,VLOOKUP($C486,RLU!$C$2:$G$992,3,FALSE),0)</f>
        <v>0</v>
      </c>
      <c r="W486" s="53">
        <f>IF(COUNTIF(RLU!$C:$C,'P11'!$C486)&gt;0,VLOOKUP($C486,RLU!$C$2:$G$992,4,FALSE),0)</f>
        <v>0</v>
      </c>
      <c r="X486" s="53">
        <f>IF(COUNTIF(RLU!$C:$C,'P11'!$C486)&gt;0,VLOOKUP($C486,RLU!$C$2:$G$992,5,FALSE),0)</f>
        <v>0</v>
      </c>
      <c r="Y486" s="52" t="str">
        <f>VLOOKUP(H486,LU!C$4:D$24,2,FALSE)</f>
        <v>Vintages</v>
      </c>
    </row>
    <row r="487" spans="1:25" x14ac:dyDescent="0.25">
      <c r="A487" s="14" t="s">
        <v>89</v>
      </c>
      <c r="B487">
        <v>256</v>
      </c>
      <c r="C487" s="31">
        <v>225003</v>
      </c>
      <c r="D487" t="s">
        <v>197</v>
      </c>
      <c r="E487" t="s">
        <v>60</v>
      </c>
      <c r="F487" t="s">
        <v>21</v>
      </c>
      <c r="G487" t="s">
        <v>22</v>
      </c>
      <c r="H487">
        <v>705020</v>
      </c>
      <c r="I487" t="s">
        <v>117</v>
      </c>
      <c r="J487">
        <v>17.95</v>
      </c>
      <c r="K487">
        <v>24</v>
      </c>
      <c r="M487">
        <v>2</v>
      </c>
      <c r="N487"/>
      <c r="O487">
        <v>376.99</v>
      </c>
      <c r="Q487" t="s">
        <v>29</v>
      </c>
      <c r="R487">
        <v>0</v>
      </c>
      <c r="T487" t="s">
        <v>29</v>
      </c>
      <c r="U487">
        <v>1</v>
      </c>
      <c r="V487" s="53" t="str">
        <f>IF(COUNTIF(RLU!$C:$C,'P11'!$C487)&gt;0,VLOOKUP($C487,RLU!$C$2:$G$992,3,FALSE),0)</f>
        <v>Other</v>
      </c>
      <c r="W487" s="53" t="str">
        <f>IF(COUNTIF(RLU!$C:$C,'P11'!$C487)&gt;0,VLOOKUP($C487,RLU!$C$2:$G$992,4,FALSE),0)</f>
        <v>Rhone</v>
      </c>
      <c r="X487" s="53" t="str">
        <f>IF(COUNTIF(RLU!$C:$C,'P11'!$C487)&gt;0,VLOOKUP($C487,RLU!$C$2:$G$992,5,FALSE),0)</f>
        <v>Cotes-Du-Rhone</v>
      </c>
      <c r="Y487" s="52" t="str">
        <f>VLOOKUP(H487,LU!C$4:D$24,2,FALSE)</f>
        <v>Vintages</v>
      </c>
    </row>
    <row r="488" spans="1:25" hidden="1" x14ac:dyDescent="0.25">
      <c r="A488" s="14" t="s">
        <v>89</v>
      </c>
      <c r="B488">
        <v>256</v>
      </c>
      <c r="C488" s="31">
        <v>493148</v>
      </c>
      <c r="D488" t="s">
        <v>687</v>
      </c>
      <c r="E488" t="s">
        <v>56</v>
      </c>
      <c r="F488" t="s">
        <v>21</v>
      </c>
      <c r="G488" t="s">
        <v>22</v>
      </c>
      <c r="H488">
        <v>706030</v>
      </c>
      <c r="I488" t="s">
        <v>438</v>
      </c>
      <c r="J488">
        <v>13.25</v>
      </c>
      <c r="K488">
        <v>24</v>
      </c>
      <c r="L488">
        <v>340</v>
      </c>
      <c r="M488">
        <v>2</v>
      </c>
      <c r="N488">
        <v>28.33</v>
      </c>
      <c r="O488">
        <v>277.17</v>
      </c>
      <c r="P488">
        <v>3926.55</v>
      </c>
      <c r="Q488" t="s">
        <v>71</v>
      </c>
      <c r="R488">
        <v>0</v>
      </c>
      <c r="S488">
        <v>0.01</v>
      </c>
      <c r="T488" t="s">
        <v>72</v>
      </c>
      <c r="U488">
        <v>2</v>
      </c>
      <c r="V488" s="53">
        <f>IF(COUNTIF(RLU!$C:$C,'P11'!$C488)&gt;0,VLOOKUP($C488,RLU!$C$2:$G$992,3,FALSE),0)</f>
        <v>0</v>
      </c>
      <c r="W488" s="53">
        <f>IF(COUNTIF(RLU!$C:$C,'P11'!$C488)&gt;0,VLOOKUP($C488,RLU!$C$2:$G$992,4,FALSE),0)</f>
        <v>0</v>
      </c>
      <c r="X488" s="53">
        <f>IF(COUNTIF(RLU!$C:$C,'P11'!$C488)&gt;0,VLOOKUP($C488,RLU!$C$2:$G$992,5,FALSE),0)</f>
        <v>0</v>
      </c>
      <c r="Y488" s="52" t="str">
        <f>VLOOKUP(H488,LU!C$4:D$24,2,FALSE)</f>
        <v>Vintages</v>
      </c>
    </row>
    <row r="489" spans="1:25" hidden="1" x14ac:dyDescent="0.25">
      <c r="A489" s="14" t="s">
        <v>89</v>
      </c>
      <c r="B489">
        <v>256</v>
      </c>
      <c r="C489" s="31">
        <v>544064</v>
      </c>
      <c r="D489" t="s">
        <v>684</v>
      </c>
      <c r="E489" t="s">
        <v>23</v>
      </c>
      <c r="F489" t="s">
        <v>21</v>
      </c>
      <c r="G489" t="s">
        <v>22</v>
      </c>
      <c r="H489">
        <v>705040</v>
      </c>
      <c r="I489" t="s">
        <v>536</v>
      </c>
      <c r="J489">
        <v>11.75</v>
      </c>
      <c r="K489">
        <v>24</v>
      </c>
      <c r="L489">
        <v>3647</v>
      </c>
      <c r="M489">
        <v>2</v>
      </c>
      <c r="N489">
        <v>303.92</v>
      </c>
      <c r="O489">
        <v>245.31</v>
      </c>
      <c r="P489">
        <v>37276.86</v>
      </c>
      <c r="Q489" t="s">
        <v>82</v>
      </c>
      <c r="R489">
        <v>0</v>
      </c>
      <c r="S489">
        <v>0.06</v>
      </c>
      <c r="T489" t="s">
        <v>72</v>
      </c>
      <c r="U489">
        <v>1</v>
      </c>
      <c r="V489" s="53">
        <f>IF(COUNTIF(RLU!$C:$C,'P11'!$C489)&gt;0,VLOOKUP($C489,RLU!$C$2:$G$992,3,FALSE),0)</f>
        <v>0</v>
      </c>
      <c r="W489" s="53">
        <f>IF(COUNTIF(RLU!$C:$C,'P11'!$C489)&gt;0,VLOOKUP($C489,RLU!$C$2:$G$992,4,FALSE),0)</f>
        <v>0</v>
      </c>
      <c r="X489" s="53">
        <f>IF(COUNTIF(RLU!$C:$C,'P11'!$C489)&gt;0,VLOOKUP($C489,RLU!$C$2:$G$992,5,FALSE),0)</f>
        <v>0</v>
      </c>
      <c r="Y489" s="52" t="str">
        <f>VLOOKUP(H489,LU!C$4:D$24,2,FALSE)</f>
        <v>Vintages</v>
      </c>
    </row>
    <row r="490" spans="1:25" hidden="1" x14ac:dyDescent="0.25">
      <c r="A490" s="14" t="s">
        <v>89</v>
      </c>
      <c r="B490">
        <v>257</v>
      </c>
      <c r="C490" s="31">
        <v>227025</v>
      </c>
      <c r="D490" t="s">
        <v>682</v>
      </c>
      <c r="E490" t="s">
        <v>683</v>
      </c>
      <c r="F490" t="s">
        <v>21</v>
      </c>
      <c r="G490" t="s">
        <v>22</v>
      </c>
      <c r="H490">
        <v>523781</v>
      </c>
      <c r="I490" t="s">
        <v>415</v>
      </c>
      <c r="J490">
        <v>13.25</v>
      </c>
      <c r="K490">
        <v>22</v>
      </c>
      <c r="L490">
        <v>68</v>
      </c>
      <c r="M490">
        <v>1.83</v>
      </c>
      <c r="N490">
        <v>5.67</v>
      </c>
      <c r="O490">
        <v>254.07</v>
      </c>
      <c r="P490">
        <v>785.31</v>
      </c>
      <c r="Q490" t="s">
        <v>100</v>
      </c>
      <c r="R490">
        <v>0</v>
      </c>
      <c r="S490">
        <v>0</v>
      </c>
      <c r="T490" t="s">
        <v>29</v>
      </c>
      <c r="U490">
        <v>1</v>
      </c>
      <c r="V490" s="53">
        <f>IF(COUNTIF(RLU!$C:$C,'P11'!$C490)&gt;0,VLOOKUP($C490,RLU!$C$2:$G$992,3,FALSE),0)</f>
        <v>0</v>
      </c>
      <c r="W490" s="53">
        <f>IF(COUNTIF(RLU!$C:$C,'P11'!$C490)&gt;0,VLOOKUP($C490,RLU!$C$2:$G$992,4,FALSE),0)</f>
        <v>0</v>
      </c>
      <c r="X490" s="53">
        <f>IF(COUNTIF(RLU!$C:$C,'P11'!$C490)&gt;0,VLOOKUP($C490,RLU!$C$2:$G$992,5,FALSE),0)</f>
        <v>0</v>
      </c>
      <c r="Y490" s="52" t="str">
        <f>VLOOKUP(H490,LU!C$4:D$24,2,FALSE)</f>
        <v>Wines</v>
      </c>
    </row>
    <row r="491" spans="1:25" hidden="1" x14ac:dyDescent="0.25">
      <c r="A491" s="14" t="s">
        <v>89</v>
      </c>
      <c r="B491">
        <v>258</v>
      </c>
      <c r="C491" s="31">
        <v>446765</v>
      </c>
      <c r="D491" t="s">
        <v>475</v>
      </c>
      <c r="E491" t="s">
        <v>23</v>
      </c>
      <c r="F491" t="s">
        <v>21</v>
      </c>
      <c r="G491" t="s">
        <v>24</v>
      </c>
      <c r="H491">
        <v>522566</v>
      </c>
      <c r="I491" t="s">
        <v>425</v>
      </c>
      <c r="J491">
        <v>12.15</v>
      </c>
      <c r="K491">
        <v>6</v>
      </c>
      <c r="L491">
        <v>4</v>
      </c>
      <c r="M491">
        <v>1</v>
      </c>
      <c r="N491">
        <v>0.67</v>
      </c>
      <c r="O491">
        <v>63.45</v>
      </c>
      <c r="P491">
        <v>42.3</v>
      </c>
      <c r="Q491" t="s">
        <v>79</v>
      </c>
      <c r="R491">
        <v>0</v>
      </c>
      <c r="S491">
        <v>0</v>
      </c>
      <c r="T491" t="s">
        <v>29</v>
      </c>
      <c r="U491">
        <v>1</v>
      </c>
      <c r="V491" s="53">
        <f>IF(COUNTIF(RLU!$C:$C,'P11'!$C491)&gt;0,VLOOKUP($C491,RLU!$C$2:$G$992,3,FALSE),0)</f>
        <v>0</v>
      </c>
      <c r="W491" s="53">
        <f>IF(COUNTIF(RLU!$C:$C,'P11'!$C491)&gt;0,VLOOKUP($C491,RLU!$C$2:$G$992,4,FALSE),0)</f>
        <v>0</v>
      </c>
      <c r="X491" s="53">
        <f>IF(COUNTIF(RLU!$C:$C,'P11'!$C491)&gt;0,VLOOKUP($C491,RLU!$C$2:$G$992,5,FALSE),0)</f>
        <v>0</v>
      </c>
      <c r="Y491" s="52" t="str">
        <f>VLOOKUP(H491,LU!C$4:D$24,2,FALSE)</f>
        <v>Wines</v>
      </c>
    </row>
    <row r="492" spans="1:25" hidden="1" x14ac:dyDescent="0.25">
      <c r="A492" s="14" t="s">
        <v>89</v>
      </c>
      <c r="B492">
        <v>258</v>
      </c>
      <c r="C492" s="31">
        <v>499251</v>
      </c>
      <c r="D492" t="s">
        <v>688</v>
      </c>
      <c r="E492" t="s">
        <v>60</v>
      </c>
      <c r="F492" t="s">
        <v>21</v>
      </c>
      <c r="G492" t="s">
        <v>22</v>
      </c>
      <c r="H492">
        <v>523781</v>
      </c>
      <c r="I492" t="s">
        <v>415</v>
      </c>
      <c r="J492">
        <v>22.25</v>
      </c>
      <c r="K492">
        <v>12</v>
      </c>
      <c r="L492">
        <v>51</v>
      </c>
      <c r="M492">
        <v>1</v>
      </c>
      <c r="N492">
        <v>4.25</v>
      </c>
      <c r="O492">
        <v>234.16</v>
      </c>
      <c r="P492">
        <v>995.18</v>
      </c>
      <c r="Q492" t="s">
        <v>886</v>
      </c>
      <c r="R492">
        <v>0</v>
      </c>
      <c r="S492">
        <v>0</v>
      </c>
      <c r="T492" t="s">
        <v>29</v>
      </c>
      <c r="U492">
        <v>1</v>
      </c>
      <c r="V492" s="53">
        <f>IF(COUNTIF(RLU!$C:$C,'P11'!$C492)&gt;0,VLOOKUP($C492,RLU!$C$2:$G$992,3,FALSE),0)</f>
        <v>0</v>
      </c>
      <c r="W492" s="53">
        <f>IF(COUNTIF(RLU!$C:$C,'P11'!$C492)&gt;0,VLOOKUP($C492,RLU!$C$2:$G$992,4,FALSE),0)</f>
        <v>0</v>
      </c>
      <c r="X492" s="53">
        <f>IF(COUNTIF(RLU!$C:$C,'P11'!$C492)&gt;0,VLOOKUP($C492,RLU!$C$2:$G$992,5,FALSE),0)</f>
        <v>0</v>
      </c>
      <c r="Y492" s="52" t="str">
        <f>VLOOKUP(H492,LU!C$4:D$24,2,FALSE)</f>
        <v>Wines</v>
      </c>
    </row>
    <row r="493" spans="1:25" hidden="1" x14ac:dyDescent="0.25">
      <c r="A493" s="14" t="s">
        <v>89</v>
      </c>
      <c r="B493">
        <v>259</v>
      </c>
      <c r="C493" s="31">
        <v>522664</v>
      </c>
      <c r="D493" t="s">
        <v>676</v>
      </c>
      <c r="E493" t="s">
        <v>60</v>
      </c>
      <c r="F493" t="s">
        <v>21</v>
      </c>
      <c r="G493" t="s">
        <v>22</v>
      </c>
      <c r="H493">
        <v>523781</v>
      </c>
      <c r="I493" t="s">
        <v>415</v>
      </c>
      <c r="J493">
        <v>11.25</v>
      </c>
      <c r="K493">
        <v>9</v>
      </c>
      <c r="L493">
        <v>1693</v>
      </c>
      <c r="M493">
        <v>0.75</v>
      </c>
      <c r="N493">
        <v>141.08000000000001</v>
      </c>
      <c r="O493">
        <v>88.01</v>
      </c>
      <c r="P493">
        <v>16555.439999999999</v>
      </c>
      <c r="Q493" t="s">
        <v>82</v>
      </c>
      <c r="R493">
        <v>0</v>
      </c>
      <c r="S493">
        <v>0.03</v>
      </c>
      <c r="T493" t="s">
        <v>72</v>
      </c>
      <c r="U493">
        <v>1</v>
      </c>
      <c r="V493" s="53">
        <f>IF(COUNTIF(RLU!$C:$C,'P11'!$C493)&gt;0,VLOOKUP($C493,RLU!$C$2:$G$992,3,FALSE),0)</f>
        <v>0</v>
      </c>
      <c r="W493" s="53">
        <f>IF(COUNTIF(RLU!$C:$C,'P11'!$C493)&gt;0,VLOOKUP($C493,RLU!$C$2:$G$992,4,FALSE),0)</f>
        <v>0</v>
      </c>
      <c r="X493" s="53">
        <f>IF(COUNTIF(RLU!$C:$C,'P11'!$C493)&gt;0,VLOOKUP($C493,RLU!$C$2:$G$992,5,FALSE),0)</f>
        <v>0</v>
      </c>
      <c r="Y493" s="52" t="str">
        <f>VLOOKUP(H493,LU!C$4:D$24,2,FALSE)</f>
        <v>Wines</v>
      </c>
    </row>
    <row r="494" spans="1:25" hidden="1" x14ac:dyDescent="0.25">
      <c r="A494" s="14" t="s">
        <v>89</v>
      </c>
      <c r="B494">
        <v>260</v>
      </c>
      <c r="C494" s="31">
        <v>275685</v>
      </c>
      <c r="D494" t="s">
        <v>695</v>
      </c>
      <c r="E494" t="s">
        <v>490</v>
      </c>
      <c r="F494" t="s">
        <v>21</v>
      </c>
      <c r="G494" t="s">
        <v>22</v>
      </c>
      <c r="H494">
        <v>523781</v>
      </c>
      <c r="I494" t="s">
        <v>415</v>
      </c>
      <c r="J494">
        <v>15.1</v>
      </c>
      <c r="K494">
        <v>4</v>
      </c>
      <c r="L494">
        <v>122</v>
      </c>
      <c r="M494">
        <v>0.33</v>
      </c>
      <c r="N494">
        <v>10.17</v>
      </c>
      <c r="O494">
        <v>52.74</v>
      </c>
      <c r="P494">
        <v>1608.67</v>
      </c>
      <c r="Q494" t="s">
        <v>66</v>
      </c>
      <c r="R494">
        <v>0</v>
      </c>
      <c r="S494">
        <v>0</v>
      </c>
      <c r="T494" t="s">
        <v>29</v>
      </c>
      <c r="U494">
        <v>1</v>
      </c>
      <c r="V494" s="53">
        <f>IF(COUNTIF(RLU!$C:$C,'P11'!$C494)&gt;0,VLOOKUP($C494,RLU!$C$2:$G$992,3,FALSE),0)</f>
        <v>0</v>
      </c>
      <c r="W494" s="53">
        <f>IF(COUNTIF(RLU!$C:$C,'P11'!$C494)&gt;0,VLOOKUP($C494,RLU!$C$2:$G$992,4,FALSE),0)</f>
        <v>0</v>
      </c>
      <c r="X494" s="53">
        <f>IF(COUNTIF(RLU!$C:$C,'P11'!$C494)&gt;0,VLOOKUP($C494,RLU!$C$2:$G$992,5,FALSE),0)</f>
        <v>0</v>
      </c>
      <c r="Y494" s="52" t="str">
        <f>VLOOKUP(H494,LU!C$4:D$24,2,FALSE)</f>
        <v>Wines</v>
      </c>
    </row>
    <row r="495" spans="1:25" hidden="1" x14ac:dyDescent="0.25">
      <c r="A495" s="14" t="s">
        <v>89</v>
      </c>
      <c r="B495">
        <v>260</v>
      </c>
      <c r="C495" s="31">
        <v>468223</v>
      </c>
      <c r="D495" t="s">
        <v>685</v>
      </c>
      <c r="E495" t="s">
        <v>686</v>
      </c>
      <c r="F495" t="s">
        <v>21</v>
      </c>
      <c r="G495" t="s">
        <v>22</v>
      </c>
      <c r="H495">
        <v>523781</v>
      </c>
      <c r="I495" t="s">
        <v>415</v>
      </c>
      <c r="J495">
        <v>7.35</v>
      </c>
      <c r="K495">
        <v>4</v>
      </c>
      <c r="L495">
        <v>226</v>
      </c>
      <c r="M495">
        <v>0.33</v>
      </c>
      <c r="N495">
        <v>18.829999999999998</v>
      </c>
      <c r="O495">
        <v>25.31</v>
      </c>
      <c r="P495">
        <v>1430</v>
      </c>
      <c r="Q495" t="s">
        <v>80</v>
      </c>
      <c r="R495">
        <v>0</v>
      </c>
      <c r="S495">
        <v>0</v>
      </c>
      <c r="T495" t="s">
        <v>29</v>
      </c>
      <c r="U495">
        <v>1</v>
      </c>
      <c r="V495" s="53">
        <f>IF(COUNTIF(RLU!$C:$C,'P11'!$C495)&gt;0,VLOOKUP($C495,RLU!$C$2:$G$992,3,FALSE),0)</f>
        <v>0</v>
      </c>
      <c r="W495" s="53">
        <f>IF(COUNTIF(RLU!$C:$C,'P11'!$C495)&gt;0,VLOOKUP($C495,RLU!$C$2:$G$992,4,FALSE),0)</f>
        <v>0</v>
      </c>
      <c r="X495" s="53">
        <f>IF(COUNTIF(RLU!$C:$C,'P11'!$C495)&gt;0,VLOOKUP($C495,RLU!$C$2:$G$992,5,FALSE),0)</f>
        <v>0</v>
      </c>
      <c r="Y495" s="52" t="str">
        <f>VLOOKUP(H495,LU!C$4:D$24,2,FALSE)</f>
        <v>Wines</v>
      </c>
    </row>
    <row r="496" spans="1:25" hidden="1" x14ac:dyDescent="0.25">
      <c r="A496" s="14" t="s">
        <v>89</v>
      </c>
      <c r="B496">
        <v>260</v>
      </c>
      <c r="C496" s="31">
        <v>619809</v>
      </c>
      <c r="D496" t="s">
        <v>690</v>
      </c>
      <c r="E496" t="s">
        <v>412</v>
      </c>
      <c r="F496" t="s">
        <v>21</v>
      </c>
      <c r="G496" t="s">
        <v>24</v>
      </c>
      <c r="H496">
        <v>524780</v>
      </c>
      <c r="I496" t="s">
        <v>403</v>
      </c>
      <c r="J496">
        <v>8.9499999999999993</v>
      </c>
      <c r="K496">
        <v>2</v>
      </c>
      <c r="L496">
        <v>12</v>
      </c>
      <c r="M496">
        <v>0.33</v>
      </c>
      <c r="N496">
        <v>2</v>
      </c>
      <c r="O496">
        <v>15.49</v>
      </c>
      <c r="P496">
        <v>92.92</v>
      </c>
      <c r="Q496" t="s">
        <v>84</v>
      </c>
      <c r="R496">
        <v>0</v>
      </c>
      <c r="S496">
        <v>0</v>
      </c>
      <c r="T496" t="s">
        <v>29</v>
      </c>
      <c r="U496">
        <v>1</v>
      </c>
      <c r="V496" s="53">
        <f>IF(COUNTIF(RLU!$C:$C,'P11'!$C496)&gt;0,VLOOKUP($C496,RLU!$C$2:$G$992,3,FALSE),0)</f>
        <v>0</v>
      </c>
      <c r="W496" s="53">
        <f>IF(COUNTIF(RLU!$C:$C,'P11'!$C496)&gt;0,VLOOKUP($C496,RLU!$C$2:$G$992,4,FALSE),0)</f>
        <v>0</v>
      </c>
      <c r="X496" s="53">
        <f>IF(COUNTIF(RLU!$C:$C,'P11'!$C496)&gt;0,VLOOKUP($C496,RLU!$C$2:$G$992,5,FALSE),0)</f>
        <v>0</v>
      </c>
      <c r="Y496" s="52" t="str">
        <f>VLOOKUP(H496,LU!C$4:D$24,2,FALSE)</f>
        <v>Wines</v>
      </c>
    </row>
    <row r="497" spans="1:25" hidden="1" x14ac:dyDescent="0.25">
      <c r="A497" s="14" t="s">
        <v>89</v>
      </c>
      <c r="B497">
        <v>261</v>
      </c>
      <c r="C497" s="31">
        <v>13074</v>
      </c>
      <c r="D497" t="s">
        <v>741</v>
      </c>
      <c r="E497" t="s">
        <v>51</v>
      </c>
      <c r="F497" t="s">
        <v>21</v>
      </c>
      <c r="G497" t="s">
        <v>22</v>
      </c>
      <c r="H497">
        <v>705040</v>
      </c>
      <c r="I497" t="s">
        <v>536</v>
      </c>
      <c r="J497">
        <v>18</v>
      </c>
      <c r="K497">
        <v>3</v>
      </c>
      <c r="M497">
        <v>0.25</v>
      </c>
      <c r="N497"/>
      <c r="O497">
        <v>47.26</v>
      </c>
      <c r="Q497" t="s">
        <v>29</v>
      </c>
      <c r="R497">
        <v>0</v>
      </c>
      <c r="T497" t="s">
        <v>29</v>
      </c>
      <c r="U497">
        <v>1</v>
      </c>
      <c r="V497" s="53">
        <f>IF(COUNTIF(RLU!$C:$C,'P11'!$C497)&gt;0,VLOOKUP($C497,RLU!$C$2:$G$992,3,FALSE),0)</f>
        <v>0</v>
      </c>
      <c r="W497" s="53">
        <f>IF(COUNTIF(RLU!$C:$C,'P11'!$C497)&gt;0,VLOOKUP($C497,RLU!$C$2:$G$992,4,FALSE),0)</f>
        <v>0</v>
      </c>
      <c r="X497" s="53">
        <f>IF(COUNTIF(RLU!$C:$C,'P11'!$C497)&gt;0,VLOOKUP($C497,RLU!$C$2:$G$992,5,FALSE),0)</f>
        <v>0</v>
      </c>
      <c r="Y497" s="52" t="str">
        <f>VLOOKUP(H497,LU!C$4:D$24,2,FALSE)</f>
        <v>Vintages</v>
      </c>
    </row>
    <row r="498" spans="1:25" hidden="1" x14ac:dyDescent="0.25">
      <c r="A498" s="14" t="s">
        <v>89</v>
      </c>
      <c r="B498">
        <v>262</v>
      </c>
      <c r="C498" s="31">
        <v>13096</v>
      </c>
      <c r="D498" t="s">
        <v>745</v>
      </c>
      <c r="E498" t="s">
        <v>51</v>
      </c>
      <c r="F498" t="s">
        <v>21</v>
      </c>
      <c r="G498" t="s">
        <v>22</v>
      </c>
      <c r="H498">
        <v>706020</v>
      </c>
      <c r="I498" t="s">
        <v>497</v>
      </c>
      <c r="J498">
        <v>90</v>
      </c>
      <c r="K498">
        <v>2</v>
      </c>
      <c r="M498">
        <v>0.17</v>
      </c>
      <c r="N498"/>
      <c r="O498">
        <v>158.94</v>
      </c>
      <c r="Q498" t="s">
        <v>29</v>
      </c>
      <c r="R498">
        <v>0</v>
      </c>
      <c r="T498" t="s">
        <v>29</v>
      </c>
      <c r="U498">
        <v>1</v>
      </c>
      <c r="V498" s="53">
        <f>IF(COUNTIF(RLU!$C:$C,'P11'!$C498)&gt;0,VLOOKUP($C498,RLU!$C$2:$G$992,3,FALSE),0)</f>
        <v>0</v>
      </c>
      <c r="W498" s="53">
        <f>IF(COUNTIF(RLU!$C:$C,'P11'!$C498)&gt;0,VLOOKUP($C498,RLU!$C$2:$G$992,4,FALSE),0)</f>
        <v>0</v>
      </c>
      <c r="X498" s="53">
        <f>IF(COUNTIF(RLU!$C:$C,'P11'!$C498)&gt;0,VLOOKUP($C498,RLU!$C$2:$G$992,5,FALSE),0)</f>
        <v>0</v>
      </c>
      <c r="Y498" s="52" t="str">
        <f>VLOOKUP(H498,LU!C$4:D$24,2,FALSE)</f>
        <v>Vintages</v>
      </c>
    </row>
    <row r="499" spans="1:25" hidden="1" x14ac:dyDescent="0.25">
      <c r="A499" s="14" t="s">
        <v>89</v>
      </c>
      <c r="B499">
        <v>262</v>
      </c>
      <c r="C499" s="31">
        <v>13163</v>
      </c>
      <c r="D499" t="s">
        <v>740</v>
      </c>
      <c r="E499" t="s">
        <v>51</v>
      </c>
      <c r="F499" t="s">
        <v>21</v>
      </c>
      <c r="G499" t="s">
        <v>22</v>
      </c>
      <c r="H499">
        <v>706020</v>
      </c>
      <c r="I499" t="s">
        <v>497</v>
      </c>
      <c r="J499">
        <v>28</v>
      </c>
      <c r="K499">
        <v>2</v>
      </c>
      <c r="M499">
        <v>0.17</v>
      </c>
      <c r="N499"/>
      <c r="O499">
        <v>49.2</v>
      </c>
      <c r="Q499" t="s">
        <v>29</v>
      </c>
      <c r="R499">
        <v>0</v>
      </c>
      <c r="T499" t="s">
        <v>29</v>
      </c>
      <c r="U499">
        <v>1</v>
      </c>
      <c r="V499" s="53">
        <f>IF(COUNTIF(RLU!$C:$C,'P11'!$C499)&gt;0,VLOOKUP($C499,RLU!$C$2:$G$992,3,FALSE),0)</f>
        <v>0</v>
      </c>
      <c r="W499" s="53">
        <f>IF(COUNTIF(RLU!$C:$C,'P11'!$C499)&gt;0,VLOOKUP($C499,RLU!$C$2:$G$992,4,FALSE),0)</f>
        <v>0</v>
      </c>
      <c r="X499" s="53">
        <f>IF(COUNTIF(RLU!$C:$C,'P11'!$C499)&gt;0,VLOOKUP($C499,RLU!$C$2:$G$992,5,FALSE),0)</f>
        <v>0</v>
      </c>
      <c r="Y499" s="52" t="str">
        <f>VLOOKUP(H499,LU!C$4:D$24,2,FALSE)</f>
        <v>Vintages</v>
      </c>
    </row>
    <row r="500" spans="1:25" x14ac:dyDescent="0.25">
      <c r="A500" s="14" t="s">
        <v>89</v>
      </c>
      <c r="B500">
        <v>263</v>
      </c>
      <c r="C500" s="31">
        <v>10931</v>
      </c>
      <c r="D500" t="s">
        <v>848</v>
      </c>
      <c r="E500" t="s">
        <v>51</v>
      </c>
      <c r="F500" t="s">
        <v>21</v>
      </c>
      <c r="G500" t="s">
        <v>22</v>
      </c>
      <c r="H500">
        <v>705020</v>
      </c>
      <c r="I500" t="s">
        <v>117</v>
      </c>
      <c r="J500">
        <v>22.95</v>
      </c>
      <c r="K500">
        <v>1</v>
      </c>
      <c r="M500">
        <v>0.08</v>
      </c>
      <c r="N500"/>
      <c r="O500">
        <v>20.13</v>
      </c>
      <c r="Q500" t="s">
        <v>29</v>
      </c>
      <c r="R500">
        <v>0</v>
      </c>
      <c r="T500" t="s">
        <v>29</v>
      </c>
      <c r="U500">
        <v>2</v>
      </c>
      <c r="V500" s="53" t="str">
        <f>IF(COUNTIF(RLU!$C:$C,'P11'!$C500)&gt;0,VLOOKUP($C500,RLU!$C$2:$G$992,3,FALSE),0)</f>
        <v>Other</v>
      </c>
      <c r="W500" s="53" t="str">
        <f>IF(COUNTIF(RLU!$C:$C,'P11'!$C500)&gt;0,VLOOKUP($C500,RLU!$C$2:$G$992,4,FALSE),0)</f>
        <v>Provence</v>
      </c>
      <c r="X500" s="53" t="str">
        <f>IF(COUNTIF(RLU!$C:$C,'P11'!$C500)&gt;0,VLOOKUP($C500,RLU!$C$2:$G$992,5,FALSE),0)</f>
        <v>Aix En Provence</v>
      </c>
      <c r="Y500" s="52" t="str">
        <f>VLOOKUP(H500,LU!C$4:D$24,2,FALSE)</f>
        <v>Vintages</v>
      </c>
    </row>
    <row r="501" spans="1:25" hidden="1" x14ac:dyDescent="0.25">
      <c r="A501" s="14" t="s">
        <v>89</v>
      </c>
      <c r="B501">
        <v>263</v>
      </c>
      <c r="C501" s="31">
        <v>12748</v>
      </c>
      <c r="D501" t="s">
        <v>742</v>
      </c>
      <c r="E501" t="s">
        <v>51</v>
      </c>
      <c r="F501" t="s">
        <v>21</v>
      </c>
      <c r="G501" t="s">
        <v>22</v>
      </c>
      <c r="H501">
        <v>705040</v>
      </c>
      <c r="I501" t="s">
        <v>536</v>
      </c>
      <c r="J501">
        <v>49</v>
      </c>
      <c r="K501">
        <v>1</v>
      </c>
      <c r="M501">
        <v>0.08</v>
      </c>
      <c r="N501"/>
      <c r="O501">
        <v>43.19</v>
      </c>
      <c r="Q501" t="s">
        <v>29</v>
      </c>
      <c r="R501">
        <v>0</v>
      </c>
      <c r="T501" t="s">
        <v>29</v>
      </c>
      <c r="U501">
        <v>2</v>
      </c>
      <c r="V501" s="53">
        <f>IF(COUNTIF(RLU!$C:$C,'P11'!$C501)&gt;0,VLOOKUP($C501,RLU!$C$2:$G$992,3,FALSE),0)</f>
        <v>0</v>
      </c>
      <c r="W501" s="53">
        <f>IF(COUNTIF(RLU!$C:$C,'P11'!$C501)&gt;0,VLOOKUP($C501,RLU!$C$2:$G$992,4,FALSE),0)</f>
        <v>0</v>
      </c>
      <c r="X501" s="53">
        <f>IF(COUNTIF(RLU!$C:$C,'P11'!$C501)&gt;0,VLOOKUP($C501,RLU!$C$2:$G$992,5,FALSE),0)</f>
        <v>0</v>
      </c>
      <c r="Y501" s="52" t="str">
        <f>VLOOKUP(H501,LU!C$4:D$24,2,FALSE)</f>
        <v>Vintages</v>
      </c>
    </row>
    <row r="502" spans="1:25" hidden="1" x14ac:dyDescent="0.25">
      <c r="A502" s="14" t="s">
        <v>89</v>
      </c>
      <c r="B502">
        <v>263</v>
      </c>
      <c r="C502" s="31">
        <v>71068</v>
      </c>
      <c r="D502" t="s">
        <v>697</v>
      </c>
      <c r="E502" t="s">
        <v>60</v>
      </c>
      <c r="F502" t="s">
        <v>21</v>
      </c>
      <c r="G502" t="s">
        <v>22</v>
      </c>
      <c r="H502">
        <v>705030</v>
      </c>
      <c r="I502" t="s">
        <v>523</v>
      </c>
      <c r="J502">
        <v>7.95</v>
      </c>
      <c r="K502">
        <v>1</v>
      </c>
      <c r="M502">
        <v>0.08</v>
      </c>
      <c r="N502"/>
      <c r="O502">
        <v>6.86</v>
      </c>
      <c r="Q502" t="s">
        <v>29</v>
      </c>
      <c r="R502">
        <v>0</v>
      </c>
      <c r="T502" t="s">
        <v>29</v>
      </c>
      <c r="U502">
        <v>1</v>
      </c>
      <c r="V502" s="53">
        <f>IF(COUNTIF(RLU!$C:$C,'P11'!$C502)&gt;0,VLOOKUP($C502,RLU!$C$2:$G$992,3,FALSE),0)</f>
        <v>0</v>
      </c>
      <c r="W502" s="53">
        <f>IF(COUNTIF(RLU!$C:$C,'P11'!$C502)&gt;0,VLOOKUP($C502,RLU!$C$2:$G$992,4,FALSE),0)</f>
        <v>0</v>
      </c>
      <c r="X502" s="53">
        <f>IF(COUNTIF(RLU!$C:$C,'P11'!$C502)&gt;0,VLOOKUP($C502,RLU!$C$2:$G$992,5,FALSE),0)</f>
        <v>0</v>
      </c>
      <c r="Y502" s="52" t="str">
        <f>VLOOKUP(H502,LU!C$4:D$24,2,FALSE)</f>
        <v>Vintages</v>
      </c>
    </row>
    <row r="503" spans="1:25" hidden="1" x14ac:dyDescent="0.25">
      <c r="A503" s="14" t="s">
        <v>89</v>
      </c>
      <c r="B503">
        <v>263</v>
      </c>
      <c r="C503" s="31">
        <v>126110</v>
      </c>
      <c r="D503" t="s">
        <v>681</v>
      </c>
      <c r="E503" t="s">
        <v>400</v>
      </c>
      <c r="F503" t="s">
        <v>21</v>
      </c>
      <c r="G503" t="s">
        <v>22</v>
      </c>
      <c r="H503">
        <v>524780</v>
      </c>
      <c r="I503" t="s">
        <v>403</v>
      </c>
      <c r="J503">
        <v>9.9499999999999993</v>
      </c>
      <c r="K503">
        <v>1</v>
      </c>
      <c r="L503">
        <v>49</v>
      </c>
      <c r="M503">
        <v>0.08</v>
      </c>
      <c r="N503">
        <v>4.08</v>
      </c>
      <c r="O503">
        <v>8.6300000000000008</v>
      </c>
      <c r="P503">
        <v>422.79</v>
      </c>
      <c r="Q503" t="s">
        <v>80</v>
      </c>
      <c r="R503">
        <v>0</v>
      </c>
      <c r="S503">
        <v>0</v>
      </c>
      <c r="T503" t="s">
        <v>29</v>
      </c>
      <c r="U503">
        <v>2</v>
      </c>
      <c r="V503" s="53">
        <f>IF(COUNTIF(RLU!$C:$C,'P11'!$C503)&gt;0,VLOOKUP($C503,RLU!$C$2:$G$992,3,FALSE),0)</f>
        <v>0</v>
      </c>
      <c r="W503" s="53">
        <f>IF(COUNTIF(RLU!$C:$C,'P11'!$C503)&gt;0,VLOOKUP($C503,RLU!$C$2:$G$992,4,FALSE),0)</f>
        <v>0</v>
      </c>
      <c r="X503" s="53">
        <f>IF(COUNTIF(RLU!$C:$C,'P11'!$C503)&gt;0,VLOOKUP($C503,RLU!$C$2:$G$992,5,FALSE),0)</f>
        <v>0</v>
      </c>
      <c r="Y503" s="52" t="str">
        <f>VLOOKUP(H503,LU!C$4:D$24,2,FALSE)</f>
        <v>Wines</v>
      </c>
    </row>
    <row r="504" spans="1:25" hidden="1" x14ac:dyDescent="0.25">
      <c r="A504" s="14" t="s">
        <v>89</v>
      </c>
      <c r="B504">
        <v>263</v>
      </c>
      <c r="C504" s="31">
        <v>224949</v>
      </c>
      <c r="D504" t="s">
        <v>726</v>
      </c>
      <c r="E504" t="s">
        <v>651</v>
      </c>
      <c r="F504" t="s">
        <v>21</v>
      </c>
      <c r="G504" t="s">
        <v>22</v>
      </c>
      <c r="H504">
        <v>705040</v>
      </c>
      <c r="I504" t="s">
        <v>536</v>
      </c>
      <c r="J504">
        <v>12.3</v>
      </c>
      <c r="K504">
        <v>1</v>
      </c>
      <c r="M504">
        <v>0.08</v>
      </c>
      <c r="N504"/>
      <c r="O504">
        <v>10.71</v>
      </c>
      <c r="Q504" t="s">
        <v>29</v>
      </c>
      <c r="R504">
        <v>0</v>
      </c>
      <c r="T504" t="s">
        <v>29</v>
      </c>
      <c r="U504">
        <v>1</v>
      </c>
      <c r="V504" s="53">
        <f>IF(COUNTIF(RLU!$C:$C,'P11'!$C504)&gt;0,VLOOKUP($C504,RLU!$C$2:$G$992,3,FALSE),0)</f>
        <v>0</v>
      </c>
      <c r="W504" s="53">
        <f>IF(COUNTIF(RLU!$C:$C,'P11'!$C504)&gt;0,VLOOKUP($C504,RLU!$C$2:$G$992,4,FALSE),0)</f>
        <v>0</v>
      </c>
      <c r="X504" s="53">
        <f>IF(COUNTIF(RLU!$C:$C,'P11'!$C504)&gt;0,VLOOKUP($C504,RLU!$C$2:$G$992,5,FALSE),0)</f>
        <v>0</v>
      </c>
      <c r="Y504" s="52" t="str">
        <f>VLOOKUP(H504,LU!C$4:D$24,2,FALSE)</f>
        <v>Vintages</v>
      </c>
    </row>
    <row r="505" spans="1:25" hidden="1" x14ac:dyDescent="0.25">
      <c r="A505" s="14" t="s">
        <v>89</v>
      </c>
      <c r="B505">
        <v>263</v>
      </c>
      <c r="C505" s="31">
        <v>275842</v>
      </c>
      <c r="D505" t="s">
        <v>888</v>
      </c>
      <c r="E505" t="s">
        <v>67</v>
      </c>
      <c r="F505" t="s">
        <v>21</v>
      </c>
      <c r="G505" t="s">
        <v>22</v>
      </c>
      <c r="H505">
        <v>706050</v>
      </c>
      <c r="I505" t="s">
        <v>538</v>
      </c>
      <c r="J505">
        <v>19.95</v>
      </c>
      <c r="K505">
        <v>1</v>
      </c>
      <c r="L505">
        <v>5043</v>
      </c>
      <c r="M505">
        <v>0.08</v>
      </c>
      <c r="N505">
        <v>420.25</v>
      </c>
      <c r="O505">
        <v>17.48</v>
      </c>
      <c r="P505">
        <v>88140.93</v>
      </c>
      <c r="Q505" t="s">
        <v>72</v>
      </c>
      <c r="R505">
        <v>0</v>
      </c>
      <c r="S505">
        <v>0.08</v>
      </c>
      <c r="T505" t="s">
        <v>72</v>
      </c>
      <c r="U505">
        <v>1</v>
      </c>
      <c r="V505" s="53">
        <f>IF(COUNTIF(RLU!$C:$C,'P11'!$C505)&gt;0,VLOOKUP($C505,RLU!$C$2:$G$992,3,FALSE),0)</f>
        <v>0</v>
      </c>
      <c r="W505" s="53">
        <f>IF(COUNTIF(RLU!$C:$C,'P11'!$C505)&gt;0,VLOOKUP($C505,RLU!$C$2:$G$992,4,FALSE),0)</f>
        <v>0</v>
      </c>
      <c r="X505" s="53">
        <f>IF(COUNTIF(RLU!$C:$C,'P11'!$C505)&gt;0,VLOOKUP($C505,RLU!$C$2:$G$992,5,FALSE),0)</f>
        <v>0</v>
      </c>
      <c r="Y505" s="52" t="str">
        <f>VLOOKUP(H505,LU!C$4:D$24,2,FALSE)</f>
        <v>Vintages</v>
      </c>
    </row>
    <row r="506" spans="1:25" hidden="1" x14ac:dyDescent="0.25">
      <c r="A506" s="14" t="s">
        <v>89</v>
      </c>
      <c r="B506">
        <v>263</v>
      </c>
      <c r="C506" s="31">
        <v>452276</v>
      </c>
      <c r="D506" t="s">
        <v>693</v>
      </c>
      <c r="E506" t="s">
        <v>694</v>
      </c>
      <c r="F506" t="s">
        <v>21</v>
      </c>
      <c r="G506" t="s">
        <v>22</v>
      </c>
      <c r="H506">
        <v>523781</v>
      </c>
      <c r="I506" t="s">
        <v>415</v>
      </c>
      <c r="J506">
        <v>16.149999999999999</v>
      </c>
      <c r="K506">
        <v>1</v>
      </c>
      <c r="L506">
        <v>11</v>
      </c>
      <c r="M506">
        <v>0.08</v>
      </c>
      <c r="N506">
        <v>0.92</v>
      </c>
      <c r="O506">
        <v>14.12</v>
      </c>
      <c r="P506">
        <v>155.27000000000001</v>
      </c>
      <c r="Q506" t="s">
        <v>68</v>
      </c>
      <c r="R506">
        <v>0</v>
      </c>
      <c r="S506">
        <v>0</v>
      </c>
      <c r="T506" t="s">
        <v>29</v>
      </c>
      <c r="U506">
        <v>1</v>
      </c>
      <c r="V506" s="53">
        <f>IF(COUNTIF(RLU!$C:$C,'P11'!$C506)&gt;0,VLOOKUP($C506,RLU!$C$2:$G$992,3,FALSE),0)</f>
        <v>0</v>
      </c>
      <c r="W506" s="53">
        <f>IF(COUNTIF(RLU!$C:$C,'P11'!$C506)&gt;0,VLOOKUP($C506,RLU!$C$2:$G$992,4,FALSE),0)</f>
        <v>0</v>
      </c>
      <c r="X506" s="53">
        <f>IF(COUNTIF(RLU!$C:$C,'P11'!$C506)&gt;0,VLOOKUP($C506,RLU!$C$2:$G$992,5,FALSE),0)</f>
        <v>0</v>
      </c>
      <c r="Y506" s="52" t="str">
        <f>VLOOKUP(H506,LU!C$4:D$24,2,FALSE)</f>
        <v>Wines</v>
      </c>
    </row>
    <row r="507" spans="1:25" hidden="1" x14ac:dyDescent="0.25">
      <c r="A507" s="14" t="s">
        <v>89</v>
      </c>
      <c r="B507">
        <v>263</v>
      </c>
      <c r="C507" s="31">
        <v>484642</v>
      </c>
      <c r="D507" t="s">
        <v>691</v>
      </c>
      <c r="E507" t="s">
        <v>692</v>
      </c>
      <c r="F507" t="s">
        <v>21</v>
      </c>
      <c r="G507" t="s">
        <v>22</v>
      </c>
      <c r="H507">
        <v>522561</v>
      </c>
      <c r="I507" t="s">
        <v>408</v>
      </c>
      <c r="J507">
        <v>7.75</v>
      </c>
      <c r="K507">
        <v>1</v>
      </c>
      <c r="L507">
        <v>39</v>
      </c>
      <c r="M507">
        <v>0.08</v>
      </c>
      <c r="N507">
        <v>3.25</v>
      </c>
      <c r="O507">
        <v>6.68</v>
      </c>
      <c r="P507">
        <v>260.58</v>
      </c>
      <c r="Q507" t="s">
        <v>66</v>
      </c>
      <c r="R507">
        <v>0</v>
      </c>
      <c r="S507">
        <v>0</v>
      </c>
      <c r="T507" t="s">
        <v>29</v>
      </c>
      <c r="U507">
        <v>1</v>
      </c>
      <c r="V507" s="53">
        <f>IF(COUNTIF(RLU!$C:$C,'P11'!$C507)&gt;0,VLOOKUP($C507,RLU!$C$2:$G$992,3,FALSE),0)</f>
        <v>0</v>
      </c>
      <c r="W507" s="53">
        <f>IF(COUNTIF(RLU!$C:$C,'P11'!$C507)&gt;0,VLOOKUP($C507,RLU!$C$2:$G$992,4,FALSE),0)</f>
        <v>0</v>
      </c>
      <c r="X507" s="53">
        <f>IF(COUNTIF(RLU!$C:$C,'P11'!$C507)&gt;0,VLOOKUP($C507,RLU!$C$2:$G$992,5,FALSE),0)</f>
        <v>0</v>
      </c>
      <c r="Y507" s="52" t="str">
        <f>VLOOKUP(H507,LU!C$4:D$24,2,FALSE)</f>
        <v>Wines</v>
      </c>
    </row>
    <row r="508" spans="1:25" hidden="1" x14ac:dyDescent="0.25">
      <c r="A508" s="14" t="s">
        <v>89</v>
      </c>
      <c r="B508">
        <v>263</v>
      </c>
      <c r="C508" s="31">
        <v>485946</v>
      </c>
      <c r="D508" t="s">
        <v>698</v>
      </c>
      <c r="E508" t="s">
        <v>514</v>
      </c>
      <c r="F508" t="s">
        <v>21</v>
      </c>
      <c r="G508" t="s">
        <v>22</v>
      </c>
      <c r="H508">
        <v>333341</v>
      </c>
      <c r="I508" t="s">
        <v>417</v>
      </c>
      <c r="J508">
        <v>14.35</v>
      </c>
      <c r="K508">
        <v>1</v>
      </c>
      <c r="L508">
        <v>1</v>
      </c>
      <c r="M508">
        <v>0.08</v>
      </c>
      <c r="N508">
        <v>0.08</v>
      </c>
      <c r="O508">
        <v>12.52</v>
      </c>
      <c r="P508">
        <v>12.52</v>
      </c>
      <c r="Q508" t="s">
        <v>37</v>
      </c>
      <c r="R508">
        <v>0</v>
      </c>
      <c r="S508">
        <v>0</v>
      </c>
      <c r="T508" t="s">
        <v>29</v>
      </c>
      <c r="U508">
        <v>1</v>
      </c>
      <c r="V508" s="53">
        <f>IF(COUNTIF(RLU!$C:$C,'P11'!$C508)&gt;0,VLOOKUP($C508,RLU!$C$2:$G$992,3,FALSE),0)</f>
        <v>0</v>
      </c>
      <c r="W508" s="53">
        <f>IF(COUNTIF(RLU!$C:$C,'P11'!$C508)&gt;0,VLOOKUP($C508,RLU!$C$2:$G$992,4,FALSE),0)</f>
        <v>0</v>
      </c>
      <c r="X508" s="53">
        <f>IF(COUNTIF(RLU!$C:$C,'P11'!$C508)&gt;0,VLOOKUP($C508,RLU!$C$2:$G$992,5,FALSE),0)</f>
        <v>0</v>
      </c>
      <c r="Y508" s="52" t="str">
        <f>VLOOKUP(H508,LU!C$4:D$24,2,FALSE)</f>
        <v>Wines</v>
      </c>
    </row>
    <row r="509" spans="1:25" hidden="1" x14ac:dyDescent="0.25">
      <c r="A509" s="14" t="s">
        <v>89</v>
      </c>
      <c r="B509">
        <v>263</v>
      </c>
      <c r="C509" s="31">
        <v>553040</v>
      </c>
      <c r="D509" t="s">
        <v>889</v>
      </c>
      <c r="E509" t="s">
        <v>73</v>
      </c>
      <c r="F509" t="s">
        <v>21</v>
      </c>
      <c r="G509" t="s">
        <v>22</v>
      </c>
      <c r="H509">
        <v>706050</v>
      </c>
      <c r="I509" t="s">
        <v>538</v>
      </c>
      <c r="J509">
        <v>12.95</v>
      </c>
      <c r="K509">
        <v>1</v>
      </c>
      <c r="L509">
        <v>9882</v>
      </c>
      <c r="M509">
        <v>0.08</v>
      </c>
      <c r="N509">
        <v>823.5</v>
      </c>
      <c r="O509">
        <v>11.28</v>
      </c>
      <c r="P509">
        <v>111500.44</v>
      </c>
      <c r="Q509" t="s">
        <v>72</v>
      </c>
      <c r="R509">
        <v>0</v>
      </c>
      <c r="S509">
        <v>0.15</v>
      </c>
      <c r="T509" t="s">
        <v>72</v>
      </c>
      <c r="U509">
        <v>1</v>
      </c>
      <c r="V509" s="53">
        <f>IF(COUNTIF(RLU!$C:$C,'P11'!$C509)&gt;0,VLOOKUP($C509,RLU!$C$2:$G$992,3,FALSE),0)</f>
        <v>0</v>
      </c>
      <c r="W509" s="53">
        <f>IF(COUNTIF(RLU!$C:$C,'P11'!$C509)&gt;0,VLOOKUP($C509,RLU!$C$2:$G$992,4,FALSE),0)</f>
        <v>0</v>
      </c>
      <c r="X509" s="53">
        <f>IF(COUNTIF(RLU!$C:$C,'P11'!$C509)&gt;0,VLOOKUP($C509,RLU!$C$2:$G$992,5,FALSE),0)</f>
        <v>0</v>
      </c>
      <c r="Y509" s="52" t="str">
        <f>VLOOKUP(H509,LU!C$4:D$24,2,FALSE)</f>
        <v>Vintages</v>
      </c>
    </row>
    <row r="510" spans="1:25" hidden="1" x14ac:dyDescent="0.25">
      <c r="A510" s="14" t="s">
        <v>89</v>
      </c>
      <c r="B510">
        <v>263</v>
      </c>
      <c r="C510" s="31">
        <v>553073</v>
      </c>
      <c r="D510" t="s">
        <v>696</v>
      </c>
      <c r="E510" t="s">
        <v>73</v>
      </c>
      <c r="F510" t="s">
        <v>21</v>
      </c>
      <c r="G510" t="s">
        <v>22</v>
      </c>
      <c r="H510">
        <v>706050</v>
      </c>
      <c r="I510" t="s">
        <v>538</v>
      </c>
      <c r="J510">
        <v>13.95</v>
      </c>
      <c r="K510">
        <v>1</v>
      </c>
      <c r="L510">
        <v>6355</v>
      </c>
      <c r="M510">
        <v>0.08</v>
      </c>
      <c r="N510">
        <v>529.58000000000004</v>
      </c>
      <c r="O510">
        <v>12.17</v>
      </c>
      <c r="P510">
        <v>77328.539999999994</v>
      </c>
      <c r="Q510" t="s">
        <v>72</v>
      </c>
      <c r="R510">
        <v>0</v>
      </c>
      <c r="S510">
        <v>0.1</v>
      </c>
      <c r="T510" t="s">
        <v>72</v>
      </c>
      <c r="U510">
        <v>1</v>
      </c>
      <c r="V510" s="53">
        <f>IF(COUNTIF(RLU!$C:$C,'P11'!$C510)&gt;0,VLOOKUP($C510,RLU!$C$2:$G$992,3,FALSE),0)</f>
        <v>0</v>
      </c>
      <c r="W510" s="53">
        <f>IF(COUNTIF(RLU!$C:$C,'P11'!$C510)&gt;0,VLOOKUP($C510,RLU!$C$2:$G$992,4,FALSE),0)</f>
        <v>0</v>
      </c>
      <c r="X510" s="53">
        <f>IF(COUNTIF(RLU!$C:$C,'P11'!$C510)&gt;0,VLOOKUP($C510,RLU!$C$2:$G$992,5,FALSE),0)</f>
        <v>0</v>
      </c>
      <c r="Y510" s="52" t="str">
        <f>VLOOKUP(H510,LU!C$4:D$24,2,FALSE)</f>
        <v>Vintages</v>
      </c>
    </row>
    <row r="511" spans="1:25" hidden="1" x14ac:dyDescent="0.25">
      <c r="A511" s="14" t="s">
        <v>89</v>
      </c>
      <c r="B511">
        <v>264</v>
      </c>
      <c r="C511" s="31">
        <v>541938</v>
      </c>
      <c r="D511" t="s">
        <v>677</v>
      </c>
      <c r="E511" t="s">
        <v>678</v>
      </c>
      <c r="F511" t="s">
        <v>446</v>
      </c>
      <c r="G511" t="s">
        <v>679</v>
      </c>
      <c r="H511">
        <v>522563</v>
      </c>
      <c r="I511" t="s">
        <v>461</v>
      </c>
      <c r="J511">
        <v>3.8</v>
      </c>
      <c r="K511">
        <v>3</v>
      </c>
      <c r="L511">
        <v>13216</v>
      </c>
      <c r="M511">
        <v>7.0000000000000007E-2</v>
      </c>
      <c r="N511">
        <v>293.69</v>
      </c>
      <c r="O511">
        <v>9.82</v>
      </c>
      <c r="P511">
        <v>43273.63</v>
      </c>
      <c r="Q511" t="s">
        <v>72</v>
      </c>
      <c r="R511">
        <v>0</v>
      </c>
      <c r="S511">
        <v>0.05</v>
      </c>
      <c r="T511" t="s">
        <v>72</v>
      </c>
      <c r="U511">
        <v>4</v>
      </c>
      <c r="V511" s="53">
        <f>IF(COUNTIF(RLU!$C:$C,'P11'!$C511)&gt;0,VLOOKUP($C511,RLU!$C$2:$G$992,3,FALSE),0)</f>
        <v>0</v>
      </c>
      <c r="W511" s="53">
        <f>IF(COUNTIF(RLU!$C:$C,'P11'!$C511)&gt;0,VLOOKUP($C511,RLU!$C$2:$G$992,4,FALSE),0)</f>
        <v>0</v>
      </c>
      <c r="X511" s="53">
        <f>IF(COUNTIF(RLU!$C:$C,'P11'!$C511)&gt;0,VLOOKUP($C511,RLU!$C$2:$G$992,5,FALSE),0)</f>
        <v>0</v>
      </c>
      <c r="Y511" s="52" t="str">
        <f>VLOOKUP(H511,LU!C$4:D$24,2,FALSE)</f>
        <v>Wines</v>
      </c>
    </row>
    <row r="512" spans="1:25" x14ac:dyDescent="0.25">
      <c r="A512" s="14" t="s">
        <v>89</v>
      </c>
      <c r="B512">
        <v>265</v>
      </c>
      <c r="C512" s="31">
        <v>12933</v>
      </c>
      <c r="D512" t="s">
        <v>743</v>
      </c>
      <c r="E512" t="s">
        <v>51</v>
      </c>
      <c r="F512" t="s">
        <v>21</v>
      </c>
      <c r="G512" t="s">
        <v>22</v>
      </c>
      <c r="H512">
        <v>705020</v>
      </c>
      <c r="I512" t="s">
        <v>117</v>
      </c>
      <c r="J512">
        <v>35</v>
      </c>
      <c r="K512">
        <v>0</v>
      </c>
      <c r="M512">
        <v>0</v>
      </c>
      <c r="N512"/>
      <c r="O512">
        <v>0</v>
      </c>
      <c r="Q512" t="s">
        <v>29</v>
      </c>
      <c r="R512">
        <v>0</v>
      </c>
      <c r="T512" t="s">
        <v>29</v>
      </c>
      <c r="U512">
        <v>1</v>
      </c>
      <c r="V512" s="53" t="str">
        <f>IF(COUNTIF(RLU!$C:$C,'P11'!$C512)&gt;0,VLOOKUP($C512,RLU!$C$2:$G$992,3,FALSE),0)</f>
        <v>Other</v>
      </c>
      <c r="W512" s="53" t="str">
        <f>IF(COUNTIF(RLU!$C:$C,'P11'!$C512)&gt;0,VLOOKUP($C512,RLU!$C$2:$G$992,4,FALSE),0)</f>
        <v>Provence</v>
      </c>
      <c r="X512" s="53" t="str">
        <f>IF(COUNTIF(RLU!$C:$C,'P11'!$C512)&gt;0,VLOOKUP($C512,RLU!$C$2:$G$992,5,FALSE),0)</f>
        <v>Bandol</v>
      </c>
      <c r="Y512" s="52" t="str">
        <f>VLOOKUP(H512,LU!C$4:D$24,2,FALSE)</f>
        <v>Vintages</v>
      </c>
    </row>
    <row r="513" spans="1:25" hidden="1" x14ac:dyDescent="0.25">
      <c r="A513" s="14" t="s">
        <v>89</v>
      </c>
      <c r="B513">
        <v>266</v>
      </c>
      <c r="C513" s="31">
        <v>445874</v>
      </c>
      <c r="D513" t="s">
        <v>699</v>
      </c>
      <c r="E513" t="s">
        <v>20</v>
      </c>
      <c r="F513" t="s">
        <v>21</v>
      </c>
      <c r="G513" t="s">
        <v>22</v>
      </c>
      <c r="H513">
        <v>522564</v>
      </c>
      <c r="I513" t="s">
        <v>503</v>
      </c>
      <c r="J513">
        <v>7.45</v>
      </c>
      <c r="K513">
        <v>-2</v>
      </c>
      <c r="L513">
        <v>0</v>
      </c>
      <c r="M513">
        <v>-0.17</v>
      </c>
      <c r="N513">
        <v>0</v>
      </c>
      <c r="O513">
        <v>-12.83</v>
      </c>
      <c r="P513">
        <v>0</v>
      </c>
      <c r="Q513" t="s">
        <v>29</v>
      </c>
      <c r="R513">
        <v>0</v>
      </c>
      <c r="S513">
        <v>0</v>
      </c>
      <c r="T513" t="s">
        <v>29</v>
      </c>
      <c r="U513">
        <v>1</v>
      </c>
      <c r="V513" s="53">
        <f>IF(COUNTIF(RLU!$C:$C,'P11'!$C513)&gt;0,VLOOKUP($C513,RLU!$C$2:$G$992,3,FALSE),0)</f>
        <v>0</v>
      </c>
      <c r="W513" s="53">
        <f>IF(COUNTIF(RLU!$C:$C,'P11'!$C513)&gt;0,VLOOKUP($C513,RLU!$C$2:$G$992,4,FALSE),0)</f>
        <v>0</v>
      </c>
      <c r="X513" s="53">
        <f>IF(COUNTIF(RLU!$C:$C,'P11'!$C513)&gt;0,VLOOKUP($C513,RLU!$C$2:$G$992,5,FALSE),0)</f>
        <v>0</v>
      </c>
      <c r="Y513" s="52" t="str">
        <f>VLOOKUP(H513,LU!C$4:D$24,2,FALSE)</f>
        <v>Wines</v>
      </c>
    </row>
    <row r="514" spans="1:25" x14ac:dyDescent="0.25">
      <c r="C514"/>
      <c r="D514"/>
      <c r="M514"/>
      <c r="N514"/>
      <c r="O514"/>
    </row>
    <row r="515" spans="1:25" x14ac:dyDescent="0.25">
      <c r="C515"/>
      <c r="D515"/>
      <c r="M515"/>
      <c r="N515"/>
      <c r="O515"/>
    </row>
    <row r="516" spans="1:25" x14ac:dyDescent="0.25">
      <c r="C516"/>
      <c r="D516"/>
      <c r="M516"/>
      <c r="N516"/>
      <c r="O516"/>
    </row>
  </sheetData>
  <sheetProtection formatCells="0" formatColumns="0" formatRows="0" insertColumns="0" insertRows="0" insertHyperlinks="0" deleteColumns="0" deleteRows="0" sort="0" autoFilter="0" pivotTables="0"/>
  <autoFilter ref="A1:Y513">
    <filterColumn colId="8">
      <filters>
        <filter val="ROSE WINES OLD WORLD - FRANCE"/>
      </filters>
    </filterColumn>
    <filterColumn colId="24">
      <filters>
        <filter val="Vintages"/>
      </filters>
    </filterColumn>
  </autoFilter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191"/>
  <sheetViews>
    <sheetView zoomScale="82" zoomScaleNormal="82" workbookViewId="0">
      <pane xSplit="1" ySplit="1" topLeftCell="B170" activePane="bottomRight" state="frozen"/>
      <selection activeCell="C207" sqref="C207:D500"/>
      <selection pane="topRight" activeCell="C207" sqref="C207:D500"/>
      <selection pane="bottomLeft" activeCell="C207" sqref="C207:D500"/>
      <selection pane="bottomRight" activeCell="C207" sqref="C207:D500"/>
    </sheetView>
  </sheetViews>
  <sheetFormatPr defaultColWidth="9.140625" defaultRowHeight="12.75" x14ac:dyDescent="0.2"/>
  <cols>
    <col min="1" max="1" width="9.85546875" style="24" bestFit="1" customWidth="1"/>
    <col min="2" max="2" width="9.85546875" style="24" customWidth="1"/>
    <col min="3" max="3" width="9.85546875" style="30" customWidth="1"/>
    <col min="4" max="4" width="59.140625" style="24" bestFit="1" customWidth="1"/>
    <col min="5" max="5" width="26.5703125" style="24" bestFit="1" customWidth="1"/>
    <col min="6" max="7" width="15.7109375" style="24" customWidth="1"/>
    <col min="8" max="16384" width="9.140625" style="24"/>
  </cols>
  <sheetData>
    <row r="1" spans="1:14" ht="15" x14ac:dyDescent="0.2">
      <c r="A1" s="25" t="s">
        <v>397</v>
      </c>
      <c r="B1" s="26" t="s">
        <v>398</v>
      </c>
      <c r="C1" s="32" t="s">
        <v>397</v>
      </c>
      <c r="D1" s="25" t="s">
        <v>2</v>
      </c>
      <c r="E1" s="26" t="s">
        <v>199</v>
      </c>
      <c r="F1" s="26" t="s">
        <v>200</v>
      </c>
      <c r="G1" s="26" t="s">
        <v>201</v>
      </c>
      <c r="H1" s="25"/>
      <c r="I1" s="28"/>
      <c r="J1" s="27"/>
      <c r="K1" s="25"/>
      <c r="L1" s="25"/>
      <c r="N1" s="25"/>
    </row>
    <row r="2" spans="1:14" ht="15" x14ac:dyDescent="0.25">
      <c r="A2" s="24" t="str">
        <f>LEFT(D2,7)</f>
        <v>0557892</v>
      </c>
      <c r="B2" s="24" t="str">
        <f>RIGHT(A2,6)</f>
        <v>557892</v>
      </c>
      <c r="C2" s="31">
        <v>557892</v>
      </c>
      <c r="D2" s="24" t="s">
        <v>205</v>
      </c>
      <c r="E2" s="24" t="s">
        <v>206</v>
      </c>
      <c r="F2" s="24" t="s">
        <v>202</v>
      </c>
      <c r="G2" s="24" t="s">
        <v>207</v>
      </c>
    </row>
    <row r="3" spans="1:14" ht="15" x14ac:dyDescent="0.25">
      <c r="A3" s="24" t="str">
        <f t="shared" ref="A3:A4" si="0">LEFT(D3,7)</f>
        <v>0556233</v>
      </c>
      <c r="B3" s="24" t="str">
        <f t="shared" ref="B3:B66" si="1">RIGHT(A3,6)</f>
        <v>556233</v>
      </c>
      <c r="C3" s="31">
        <v>556233</v>
      </c>
      <c r="D3" s="24" t="s">
        <v>208</v>
      </c>
      <c r="E3" s="24" t="s">
        <v>209</v>
      </c>
      <c r="F3" s="24" t="s">
        <v>210</v>
      </c>
      <c r="G3" s="24" t="s">
        <v>210</v>
      </c>
    </row>
    <row r="4" spans="1:14" ht="15" x14ac:dyDescent="0.25">
      <c r="A4" s="24" t="str">
        <f t="shared" si="0"/>
        <v>0707281</v>
      </c>
      <c r="B4" s="24" t="str">
        <f t="shared" si="1"/>
        <v>707281</v>
      </c>
      <c r="C4" s="31">
        <v>707281</v>
      </c>
      <c r="D4" s="24" t="s">
        <v>211</v>
      </c>
      <c r="E4" s="24" t="s">
        <v>209</v>
      </c>
      <c r="F4" s="24" t="s">
        <v>210</v>
      </c>
      <c r="G4" s="24" t="s">
        <v>210</v>
      </c>
    </row>
    <row r="5" spans="1:14" ht="15" x14ac:dyDescent="0.25">
      <c r="A5" s="24" t="str">
        <f t="shared" ref="A5:A8" si="2">LEFT(D5,7)</f>
        <v>0319368</v>
      </c>
      <c r="B5" s="24" t="str">
        <f t="shared" si="1"/>
        <v>319368</v>
      </c>
      <c r="C5" s="31">
        <v>319368</v>
      </c>
      <c r="D5" s="24" t="s">
        <v>212</v>
      </c>
      <c r="E5" s="24" t="s">
        <v>213</v>
      </c>
      <c r="F5" s="24" t="s">
        <v>210</v>
      </c>
      <c r="G5" s="24" t="s">
        <v>214</v>
      </c>
    </row>
    <row r="6" spans="1:14" ht="15" x14ac:dyDescent="0.25">
      <c r="A6" s="24" t="str">
        <f t="shared" si="2"/>
        <v>0450908</v>
      </c>
      <c r="B6" s="24" t="str">
        <f t="shared" si="1"/>
        <v>450908</v>
      </c>
      <c r="C6" s="31">
        <v>450908</v>
      </c>
      <c r="D6" s="24" t="s">
        <v>215</v>
      </c>
      <c r="E6" s="24" t="s">
        <v>328</v>
      </c>
      <c r="F6" s="24" t="s">
        <v>210</v>
      </c>
      <c r="G6" s="24" t="s">
        <v>239</v>
      </c>
    </row>
    <row r="7" spans="1:14" ht="15" x14ac:dyDescent="0.25">
      <c r="A7" s="24" t="str">
        <f t="shared" si="2"/>
        <v>0491035</v>
      </c>
      <c r="B7" s="24" t="str">
        <f t="shared" si="1"/>
        <v>491035</v>
      </c>
      <c r="C7" s="31">
        <v>491035</v>
      </c>
      <c r="D7" s="24" t="s">
        <v>216</v>
      </c>
      <c r="E7" s="24" t="s">
        <v>206</v>
      </c>
      <c r="F7" s="24" t="s">
        <v>202</v>
      </c>
      <c r="G7" s="24" t="s">
        <v>202</v>
      </c>
    </row>
    <row r="8" spans="1:14" ht="15" x14ac:dyDescent="0.25">
      <c r="A8" s="24" t="str">
        <f t="shared" si="2"/>
        <v>0556274</v>
      </c>
      <c r="B8" s="24" t="str">
        <f t="shared" si="1"/>
        <v>556274</v>
      </c>
      <c r="C8" s="31">
        <v>556274</v>
      </c>
      <c r="D8" s="24" t="s">
        <v>217</v>
      </c>
      <c r="E8" s="24" t="s">
        <v>218</v>
      </c>
      <c r="F8" s="24" t="s">
        <v>210</v>
      </c>
      <c r="G8" s="24" t="s">
        <v>214</v>
      </c>
    </row>
    <row r="9" spans="1:14" ht="15" x14ac:dyDescent="0.25">
      <c r="A9" s="24" t="str">
        <f>LEFT(D9,7)</f>
        <v>0490821</v>
      </c>
      <c r="B9" s="24" t="str">
        <f t="shared" si="1"/>
        <v>490821</v>
      </c>
      <c r="C9" s="31">
        <v>490821</v>
      </c>
      <c r="D9" s="24" t="s">
        <v>219</v>
      </c>
      <c r="E9" s="24" t="s">
        <v>206</v>
      </c>
      <c r="F9" s="24" t="s">
        <v>202</v>
      </c>
      <c r="G9" s="24" t="s">
        <v>203</v>
      </c>
    </row>
    <row r="10" spans="1:14" ht="15" x14ac:dyDescent="0.25">
      <c r="A10" s="24" t="str">
        <f>LEFT(D10,7)</f>
        <v>0496919</v>
      </c>
      <c r="B10" s="24" t="str">
        <f t="shared" si="1"/>
        <v>496919</v>
      </c>
      <c r="C10" s="31">
        <v>496919</v>
      </c>
      <c r="D10" s="24" t="s">
        <v>220</v>
      </c>
      <c r="E10" s="24" t="s">
        <v>221</v>
      </c>
      <c r="F10" s="24" t="s">
        <v>210</v>
      </c>
      <c r="G10" s="24" t="s">
        <v>222</v>
      </c>
    </row>
    <row r="11" spans="1:14" ht="15" x14ac:dyDescent="0.25">
      <c r="A11" s="24" t="str">
        <f t="shared" ref="A11:A16" si="3">LEFT(D11,7)</f>
        <v>0325076</v>
      </c>
      <c r="B11" s="24" t="str">
        <f t="shared" si="1"/>
        <v>325076</v>
      </c>
      <c r="C11" s="31">
        <v>325076</v>
      </c>
      <c r="D11" s="24" t="s">
        <v>223</v>
      </c>
      <c r="E11" s="24" t="s">
        <v>224</v>
      </c>
      <c r="F11" s="24" t="s">
        <v>202</v>
      </c>
      <c r="G11" s="24" t="s">
        <v>204</v>
      </c>
    </row>
    <row r="12" spans="1:14" ht="15" x14ac:dyDescent="0.25">
      <c r="A12" s="24" t="str">
        <f t="shared" si="3"/>
        <v>0410035</v>
      </c>
      <c r="B12" s="24" t="str">
        <f t="shared" si="1"/>
        <v>410035</v>
      </c>
      <c r="C12" s="31">
        <v>410035</v>
      </c>
      <c r="D12" s="24" t="s">
        <v>225</v>
      </c>
      <c r="E12" s="24" t="s">
        <v>226</v>
      </c>
      <c r="F12" s="24" t="s">
        <v>202</v>
      </c>
      <c r="G12" s="24" t="s">
        <v>204</v>
      </c>
    </row>
    <row r="13" spans="1:14" ht="15" x14ac:dyDescent="0.25">
      <c r="A13" s="24" t="str">
        <f t="shared" si="3"/>
        <v>0450767</v>
      </c>
      <c r="B13" s="24" t="str">
        <f t="shared" si="1"/>
        <v>450767</v>
      </c>
      <c r="C13" s="31">
        <v>450767</v>
      </c>
      <c r="D13" s="24" t="s">
        <v>227</v>
      </c>
      <c r="E13" s="24" t="s">
        <v>226</v>
      </c>
      <c r="F13" s="24" t="s">
        <v>202</v>
      </c>
      <c r="G13" s="24" t="s">
        <v>207</v>
      </c>
    </row>
    <row r="14" spans="1:14" ht="15" x14ac:dyDescent="0.25">
      <c r="A14" s="24" t="str">
        <f t="shared" si="3"/>
        <v>0491019</v>
      </c>
      <c r="B14" s="24" t="str">
        <f t="shared" si="1"/>
        <v>491019</v>
      </c>
      <c r="C14" s="31">
        <v>491019</v>
      </c>
      <c r="D14" s="24" t="s">
        <v>228</v>
      </c>
      <c r="E14" s="24" t="s">
        <v>224</v>
      </c>
      <c r="F14" s="24" t="s">
        <v>202</v>
      </c>
      <c r="G14" s="24" t="s">
        <v>204</v>
      </c>
    </row>
    <row r="15" spans="1:14" ht="15" x14ac:dyDescent="0.25">
      <c r="A15" s="24" t="str">
        <f t="shared" si="3"/>
        <v>0491027</v>
      </c>
      <c r="B15" s="24" t="str">
        <f t="shared" si="1"/>
        <v>491027</v>
      </c>
      <c r="C15" s="31">
        <v>491027</v>
      </c>
      <c r="D15" s="24" t="s">
        <v>229</v>
      </c>
      <c r="E15" s="24" t="s">
        <v>224</v>
      </c>
      <c r="F15" s="24" t="s">
        <v>202</v>
      </c>
      <c r="G15" s="24" t="s">
        <v>204</v>
      </c>
    </row>
    <row r="16" spans="1:14" ht="15" x14ac:dyDescent="0.25">
      <c r="A16" s="24" t="str">
        <f t="shared" si="3"/>
        <v>0562595</v>
      </c>
      <c r="B16" s="24" t="str">
        <f t="shared" si="1"/>
        <v>562595</v>
      </c>
      <c r="C16" s="31">
        <v>562595</v>
      </c>
      <c r="D16" s="24" t="s">
        <v>230</v>
      </c>
      <c r="E16" s="24" t="s">
        <v>224</v>
      </c>
      <c r="F16" s="24" t="s">
        <v>202</v>
      </c>
      <c r="G16" s="24" t="s">
        <v>204</v>
      </c>
    </row>
    <row r="17" spans="1:7" ht="15" x14ac:dyDescent="0.25">
      <c r="A17" s="24" t="str">
        <f t="shared" ref="A17:A21" si="4">LEFT(D17,7)</f>
        <v>0319392</v>
      </c>
      <c r="B17" s="24" t="str">
        <f t="shared" si="1"/>
        <v>319392</v>
      </c>
      <c r="C17" s="31">
        <v>319392</v>
      </c>
      <c r="D17" s="24" t="s">
        <v>231</v>
      </c>
      <c r="E17" s="24" t="s">
        <v>232</v>
      </c>
      <c r="F17" s="24" t="s">
        <v>202</v>
      </c>
      <c r="G17" s="24" t="s">
        <v>204</v>
      </c>
    </row>
    <row r="18" spans="1:7" ht="15" x14ac:dyDescent="0.25">
      <c r="A18" s="24" t="str">
        <f t="shared" si="4"/>
        <v>0342584</v>
      </c>
      <c r="B18" s="24" t="str">
        <f t="shared" si="1"/>
        <v>342584</v>
      </c>
      <c r="C18" s="31">
        <v>342584</v>
      </c>
      <c r="D18" s="24" t="s">
        <v>233</v>
      </c>
      <c r="E18" s="24" t="s">
        <v>234</v>
      </c>
      <c r="F18" s="24" t="s">
        <v>202</v>
      </c>
      <c r="G18" s="24" t="s">
        <v>204</v>
      </c>
    </row>
    <row r="19" spans="1:7" ht="15" x14ac:dyDescent="0.25">
      <c r="A19" s="24" t="str">
        <f t="shared" si="4"/>
        <v>0490870</v>
      </c>
      <c r="B19" s="24" t="str">
        <f t="shared" si="1"/>
        <v>490870</v>
      </c>
      <c r="C19" s="31">
        <v>490870</v>
      </c>
      <c r="D19" s="24" t="s">
        <v>235</v>
      </c>
      <c r="E19" s="24" t="s">
        <v>234</v>
      </c>
      <c r="F19" s="24" t="s">
        <v>202</v>
      </c>
      <c r="G19" s="24" t="s">
        <v>204</v>
      </c>
    </row>
    <row r="20" spans="1:7" ht="15" x14ac:dyDescent="0.25">
      <c r="A20" s="24" t="str">
        <f t="shared" si="4"/>
        <v>0680801</v>
      </c>
      <c r="B20" s="24" t="str">
        <f t="shared" si="1"/>
        <v>680801</v>
      </c>
      <c r="C20" s="31">
        <v>680801</v>
      </c>
      <c r="D20" s="24" t="s">
        <v>236</v>
      </c>
      <c r="E20" s="24" t="s">
        <v>234</v>
      </c>
      <c r="F20" s="24" t="s">
        <v>210</v>
      </c>
      <c r="G20" s="24" t="s">
        <v>214</v>
      </c>
    </row>
    <row r="21" spans="1:7" ht="15" x14ac:dyDescent="0.25">
      <c r="A21" s="24" t="str">
        <f t="shared" si="4"/>
        <v>0719062</v>
      </c>
      <c r="B21" s="24" t="str">
        <f t="shared" si="1"/>
        <v>719062</v>
      </c>
      <c r="C21" s="31">
        <v>719062</v>
      </c>
      <c r="D21" s="24" t="s">
        <v>237</v>
      </c>
      <c r="E21" s="24" t="s">
        <v>234</v>
      </c>
      <c r="F21" s="24" t="s">
        <v>210</v>
      </c>
      <c r="G21" s="24" t="s">
        <v>210</v>
      </c>
    </row>
    <row r="22" spans="1:7" ht="15" x14ac:dyDescent="0.25">
      <c r="A22" s="24" t="str">
        <f>LEFT(D22,7)</f>
        <v>0224964</v>
      </c>
      <c r="B22" s="24" t="str">
        <f t="shared" si="1"/>
        <v>224964</v>
      </c>
      <c r="C22" s="31">
        <v>224964</v>
      </c>
      <c r="D22" s="24" t="s">
        <v>238</v>
      </c>
      <c r="E22" s="48" t="s">
        <v>714</v>
      </c>
      <c r="F22" s="24" t="s">
        <v>210</v>
      </c>
      <c r="G22" s="24" t="s">
        <v>239</v>
      </c>
    </row>
    <row r="23" spans="1:7" ht="15" x14ac:dyDescent="0.25">
      <c r="A23" s="24" t="str">
        <f>LEFT(D23,7)</f>
        <v>0319384</v>
      </c>
      <c r="B23" s="24" t="str">
        <f t="shared" si="1"/>
        <v>319384</v>
      </c>
      <c r="C23" s="31">
        <v>319384</v>
      </c>
      <c r="D23" s="24" t="s">
        <v>240</v>
      </c>
      <c r="E23" s="24" t="s">
        <v>241</v>
      </c>
      <c r="F23" s="24" t="s">
        <v>202</v>
      </c>
      <c r="G23" s="24" t="s">
        <v>204</v>
      </c>
    </row>
    <row r="24" spans="1:7" ht="15" x14ac:dyDescent="0.25">
      <c r="A24" s="24" t="str">
        <f t="shared" ref="A24:A30" si="5">LEFT(D24,7)</f>
        <v>0373985</v>
      </c>
      <c r="B24" s="24" t="str">
        <f t="shared" si="1"/>
        <v>373985</v>
      </c>
      <c r="C24" s="31">
        <v>373985</v>
      </c>
      <c r="D24" s="24" t="s">
        <v>242</v>
      </c>
      <c r="E24" s="24" t="s">
        <v>243</v>
      </c>
      <c r="F24" s="24" t="s">
        <v>244</v>
      </c>
      <c r="G24" s="24" t="s">
        <v>244</v>
      </c>
    </row>
    <row r="25" spans="1:7" ht="15" x14ac:dyDescent="0.25">
      <c r="A25" s="24" t="str">
        <f t="shared" si="5"/>
        <v>0409870</v>
      </c>
      <c r="B25" s="24" t="str">
        <f t="shared" si="1"/>
        <v>409870</v>
      </c>
      <c r="C25" s="31">
        <v>409870</v>
      </c>
      <c r="D25" s="24" t="s">
        <v>245</v>
      </c>
      <c r="E25" s="24" t="s">
        <v>243</v>
      </c>
      <c r="F25" s="24" t="s">
        <v>244</v>
      </c>
      <c r="G25" s="24" t="s">
        <v>244</v>
      </c>
    </row>
    <row r="26" spans="1:7" ht="15" x14ac:dyDescent="0.25">
      <c r="A26" s="24" t="str">
        <f t="shared" si="5"/>
        <v>0451138</v>
      </c>
      <c r="B26" s="24" t="str">
        <f t="shared" si="1"/>
        <v>451138</v>
      </c>
      <c r="C26" s="31">
        <v>451138</v>
      </c>
      <c r="D26" s="24" t="s">
        <v>246</v>
      </c>
      <c r="E26" s="24" t="s">
        <v>243</v>
      </c>
      <c r="F26" s="24" t="s">
        <v>244</v>
      </c>
      <c r="G26" s="24" t="s">
        <v>244</v>
      </c>
    </row>
    <row r="27" spans="1:7" ht="15" x14ac:dyDescent="0.25">
      <c r="A27" s="24" t="str">
        <f t="shared" si="5"/>
        <v>0451906</v>
      </c>
      <c r="B27" s="24" t="str">
        <f t="shared" si="1"/>
        <v>451906</v>
      </c>
      <c r="C27" s="31">
        <v>451906</v>
      </c>
      <c r="D27" s="24" t="s">
        <v>247</v>
      </c>
      <c r="E27" s="24" t="s">
        <v>248</v>
      </c>
      <c r="F27" s="24" t="s">
        <v>202</v>
      </c>
      <c r="G27" s="24" t="s">
        <v>249</v>
      </c>
    </row>
    <row r="28" spans="1:7" ht="15" x14ac:dyDescent="0.25">
      <c r="A28" s="24" t="str">
        <f t="shared" si="5"/>
        <v>0490904</v>
      </c>
      <c r="B28" s="24" t="str">
        <f t="shared" si="1"/>
        <v>490904</v>
      </c>
      <c r="C28" s="31">
        <v>490904</v>
      </c>
      <c r="D28" s="24" t="s">
        <v>250</v>
      </c>
      <c r="E28" s="24" t="s">
        <v>248</v>
      </c>
      <c r="F28" s="24" t="s">
        <v>202</v>
      </c>
      <c r="G28" s="24" t="s">
        <v>249</v>
      </c>
    </row>
    <row r="29" spans="1:7" ht="15" x14ac:dyDescent="0.25">
      <c r="A29" s="24" t="str">
        <f t="shared" si="5"/>
        <v>0490912</v>
      </c>
      <c r="B29" s="24" t="str">
        <f t="shared" si="1"/>
        <v>490912</v>
      </c>
      <c r="C29" s="31">
        <v>490912</v>
      </c>
      <c r="D29" s="24" t="s">
        <v>251</v>
      </c>
      <c r="E29" s="24" t="s">
        <v>243</v>
      </c>
      <c r="F29" s="24" t="s">
        <v>244</v>
      </c>
      <c r="G29" s="24" t="s">
        <v>244</v>
      </c>
    </row>
    <row r="30" spans="1:7" ht="15" x14ac:dyDescent="0.25">
      <c r="A30" s="24" t="str">
        <f t="shared" si="5"/>
        <v>0556209</v>
      </c>
      <c r="B30" s="24" t="str">
        <f t="shared" si="1"/>
        <v>556209</v>
      </c>
      <c r="C30" s="31">
        <v>556209</v>
      </c>
      <c r="D30" s="29" t="s">
        <v>252</v>
      </c>
      <c r="E30" s="29" t="s">
        <v>243</v>
      </c>
      <c r="F30" s="29" t="s">
        <v>253</v>
      </c>
      <c r="G30" s="29" t="s">
        <v>253</v>
      </c>
    </row>
    <row r="31" spans="1:7" ht="15" x14ac:dyDescent="0.25">
      <c r="A31" s="24" t="str">
        <f t="shared" ref="A31:A35" si="6">LEFT(D31,7)</f>
        <v>0033621</v>
      </c>
      <c r="B31" s="24" t="str">
        <f t="shared" si="1"/>
        <v>033621</v>
      </c>
      <c r="C31" s="31">
        <v>33621</v>
      </c>
      <c r="D31" s="24" t="s">
        <v>254</v>
      </c>
      <c r="E31" s="24" t="s">
        <v>221</v>
      </c>
      <c r="F31" s="24" t="s">
        <v>210</v>
      </c>
      <c r="G31" s="24" t="s">
        <v>222</v>
      </c>
    </row>
    <row r="32" spans="1:7" ht="15" x14ac:dyDescent="0.25">
      <c r="A32" s="24" t="str">
        <f t="shared" si="6"/>
        <v>0450874</v>
      </c>
      <c r="B32" s="24" t="str">
        <f t="shared" si="1"/>
        <v>450874</v>
      </c>
      <c r="C32" s="31">
        <v>450874</v>
      </c>
      <c r="D32" s="24" t="s">
        <v>255</v>
      </c>
      <c r="E32" s="24" t="s">
        <v>221</v>
      </c>
      <c r="F32" s="24" t="s">
        <v>210</v>
      </c>
      <c r="G32" s="24" t="s">
        <v>222</v>
      </c>
    </row>
    <row r="33" spans="1:7" ht="15" x14ac:dyDescent="0.25">
      <c r="A33" s="24" t="str">
        <f t="shared" si="6"/>
        <v>0490839</v>
      </c>
      <c r="B33" s="24" t="str">
        <f t="shared" si="1"/>
        <v>490839</v>
      </c>
      <c r="C33" s="31">
        <v>490839</v>
      </c>
      <c r="D33" s="24" t="s">
        <v>256</v>
      </c>
      <c r="E33" s="24" t="s">
        <v>221</v>
      </c>
      <c r="F33" s="24" t="s">
        <v>210</v>
      </c>
      <c r="G33" s="24" t="s">
        <v>222</v>
      </c>
    </row>
    <row r="34" spans="1:7" ht="15" x14ac:dyDescent="0.25">
      <c r="A34" s="24" t="str">
        <f t="shared" si="6"/>
        <v>0535245</v>
      </c>
      <c r="B34" s="24" t="str">
        <f t="shared" si="1"/>
        <v>535245</v>
      </c>
      <c r="C34" s="31">
        <v>535245</v>
      </c>
      <c r="D34" s="24" t="s">
        <v>257</v>
      </c>
      <c r="E34" s="24" t="s">
        <v>221</v>
      </c>
      <c r="F34" s="24" t="s">
        <v>202</v>
      </c>
      <c r="G34" s="24" t="s">
        <v>204</v>
      </c>
    </row>
    <row r="35" spans="1:7" ht="15" x14ac:dyDescent="0.25">
      <c r="A35" s="24" t="str">
        <f t="shared" si="6"/>
        <v>0556316</v>
      </c>
      <c r="B35" s="24" t="str">
        <f t="shared" si="1"/>
        <v>556316</v>
      </c>
      <c r="C35" s="31">
        <v>556316</v>
      </c>
      <c r="D35" s="24" t="s">
        <v>258</v>
      </c>
      <c r="E35" s="24" t="s">
        <v>221</v>
      </c>
      <c r="F35" s="24" t="s">
        <v>202</v>
      </c>
      <c r="G35" s="24" t="s">
        <v>204</v>
      </c>
    </row>
    <row r="36" spans="1:7" ht="15" x14ac:dyDescent="0.25">
      <c r="A36" s="24" t="str">
        <f t="shared" ref="A36:A37" si="7">LEFT(D36,7)</f>
        <v>0450825</v>
      </c>
      <c r="B36" s="24" t="str">
        <f t="shared" si="1"/>
        <v>450825</v>
      </c>
      <c r="C36" s="31">
        <v>450825</v>
      </c>
      <c r="D36" s="24" t="s">
        <v>259</v>
      </c>
      <c r="E36" s="24" t="s">
        <v>335</v>
      </c>
      <c r="F36" s="24" t="s">
        <v>202</v>
      </c>
      <c r="G36" s="24" t="s">
        <v>204</v>
      </c>
    </row>
    <row r="37" spans="1:7" ht="15" x14ac:dyDescent="0.25">
      <c r="A37" s="24" t="str">
        <f t="shared" si="7"/>
        <v>0575316</v>
      </c>
      <c r="B37" s="24" t="str">
        <f t="shared" si="1"/>
        <v>575316</v>
      </c>
      <c r="C37" s="31">
        <v>575316</v>
      </c>
      <c r="D37" s="24" t="s">
        <v>260</v>
      </c>
      <c r="E37" s="24" t="s">
        <v>337</v>
      </c>
      <c r="F37" s="24" t="s">
        <v>202</v>
      </c>
      <c r="G37" s="24" t="s">
        <v>204</v>
      </c>
    </row>
    <row r="38" spans="1:7" ht="15" x14ac:dyDescent="0.25">
      <c r="A38" s="24" t="str">
        <f t="shared" ref="A38:A40" si="8">LEFT(D38,7)</f>
        <v>0219840</v>
      </c>
      <c r="B38" s="24" t="str">
        <f t="shared" si="1"/>
        <v>219840</v>
      </c>
      <c r="C38" s="31">
        <v>219840</v>
      </c>
      <c r="D38" s="24" t="s">
        <v>261</v>
      </c>
      <c r="E38" s="24" t="s">
        <v>262</v>
      </c>
      <c r="F38" s="24" t="s">
        <v>263</v>
      </c>
      <c r="G38" s="29" t="s">
        <v>263</v>
      </c>
    </row>
    <row r="39" spans="1:7" ht="15" x14ac:dyDescent="0.25">
      <c r="A39" s="24" t="str">
        <f t="shared" si="8"/>
        <v>0409755</v>
      </c>
      <c r="B39" s="24" t="str">
        <f t="shared" si="1"/>
        <v>409755</v>
      </c>
      <c r="C39" s="31">
        <v>409755</v>
      </c>
      <c r="D39" s="24" t="s">
        <v>264</v>
      </c>
      <c r="E39" s="24" t="s">
        <v>372</v>
      </c>
      <c r="F39" s="24" t="s">
        <v>265</v>
      </c>
      <c r="G39" s="24" t="s">
        <v>265</v>
      </c>
    </row>
    <row r="40" spans="1:7" ht="15" x14ac:dyDescent="0.25">
      <c r="A40" s="24" t="str">
        <f t="shared" si="8"/>
        <v>0490946</v>
      </c>
      <c r="B40" s="24" t="str">
        <f t="shared" si="1"/>
        <v>490946</v>
      </c>
      <c r="C40" s="31">
        <v>490946</v>
      </c>
      <c r="D40" s="24" t="s">
        <v>266</v>
      </c>
      <c r="E40" s="24" t="s">
        <v>206</v>
      </c>
      <c r="F40" s="24" t="s">
        <v>267</v>
      </c>
      <c r="G40" s="29" t="s">
        <v>267</v>
      </c>
    </row>
    <row r="41" spans="1:7" ht="15" x14ac:dyDescent="0.25">
      <c r="A41" s="24" t="str">
        <f>LEFT(D41,7)</f>
        <v>0490979</v>
      </c>
      <c r="B41" s="24" t="str">
        <f t="shared" si="1"/>
        <v>490979</v>
      </c>
      <c r="C41" s="31">
        <v>490979</v>
      </c>
      <c r="D41" s="24" t="s">
        <v>268</v>
      </c>
      <c r="E41" s="24" t="s">
        <v>206</v>
      </c>
      <c r="F41" s="24" t="s">
        <v>202</v>
      </c>
      <c r="G41" s="24" t="s">
        <v>204</v>
      </c>
    </row>
    <row r="42" spans="1:7" ht="15" x14ac:dyDescent="0.25">
      <c r="A42" s="24" t="str">
        <f>LEFT(D42,7)</f>
        <v>0739474</v>
      </c>
      <c r="B42" s="24" t="str">
        <f t="shared" si="1"/>
        <v>739474</v>
      </c>
      <c r="C42" s="31">
        <v>739474</v>
      </c>
      <c r="D42" s="24" t="s">
        <v>269</v>
      </c>
      <c r="E42" s="24" t="s">
        <v>270</v>
      </c>
      <c r="F42" s="24" t="s">
        <v>210</v>
      </c>
      <c r="G42" s="24" t="s">
        <v>214</v>
      </c>
    </row>
    <row r="43" spans="1:7" ht="15" x14ac:dyDescent="0.25">
      <c r="A43" s="24" t="str">
        <f t="shared" ref="A43:A45" si="9">LEFT(D43,7)</f>
        <v>0074617</v>
      </c>
      <c r="B43" s="24" t="str">
        <f t="shared" si="1"/>
        <v>074617</v>
      </c>
      <c r="C43" s="31">
        <v>74617</v>
      </c>
      <c r="D43" s="24" t="s">
        <v>271</v>
      </c>
      <c r="E43" s="24" t="s">
        <v>272</v>
      </c>
      <c r="F43" s="24" t="s">
        <v>202</v>
      </c>
      <c r="G43" s="24" t="s">
        <v>204</v>
      </c>
    </row>
    <row r="44" spans="1:7" ht="15" x14ac:dyDescent="0.25">
      <c r="A44" s="24" t="str">
        <f t="shared" si="9"/>
        <v>0490888</v>
      </c>
      <c r="B44" s="24" t="str">
        <f t="shared" si="1"/>
        <v>490888</v>
      </c>
      <c r="C44" s="31">
        <v>490888</v>
      </c>
      <c r="D44" s="24" t="s">
        <v>273</v>
      </c>
      <c r="E44" s="24" t="s">
        <v>272</v>
      </c>
      <c r="F44" s="24" t="s">
        <v>202</v>
      </c>
      <c r="G44" s="24" t="s">
        <v>204</v>
      </c>
    </row>
    <row r="45" spans="1:7" ht="15" x14ac:dyDescent="0.25">
      <c r="A45" s="24" t="str">
        <f t="shared" si="9"/>
        <v>0490896</v>
      </c>
      <c r="B45" s="24" t="str">
        <f t="shared" si="1"/>
        <v>490896</v>
      </c>
      <c r="C45" s="31">
        <v>490896</v>
      </c>
      <c r="D45" s="24" t="s">
        <v>274</v>
      </c>
      <c r="E45" s="24" t="s">
        <v>272</v>
      </c>
      <c r="F45" s="24" t="s">
        <v>202</v>
      </c>
      <c r="G45" s="24" t="s">
        <v>204</v>
      </c>
    </row>
    <row r="46" spans="1:7" ht="15" x14ac:dyDescent="0.25">
      <c r="A46" s="24" t="str">
        <f>LEFT(D46,7)</f>
        <v>0556639</v>
      </c>
      <c r="B46" s="24" t="str">
        <f t="shared" si="1"/>
        <v>556639</v>
      </c>
      <c r="C46" s="31">
        <v>556639</v>
      </c>
      <c r="D46" s="24" t="s">
        <v>275</v>
      </c>
      <c r="E46" s="24" t="s">
        <v>206</v>
      </c>
      <c r="F46" s="24" t="s">
        <v>202</v>
      </c>
      <c r="G46" s="24" t="s">
        <v>204</v>
      </c>
    </row>
    <row r="47" spans="1:7" ht="15" x14ac:dyDescent="0.25">
      <c r="A47" s="24" t="str">
        <f t="shared" ref="A47:A49" si="10">LEFT(D47,7)</f>
        <v>0225003</v>
      </c>
      <c r="B47" s="24" t="str">
        <f t="shared" si="1"/>
        <v>225003</v>
      </c>
      <c r="C47" s="31">
        <v>225003</v>
      </c>
      <c r="D47" s="24" t="s">
        <v>276</v>
      </c>
      <c r="E47" s="24" t="s">
        <v>206</v>
      </c>
      <c r="F47" s="24" t="s">
        <v>210</v>
      </c>
      <c r="G47" s="24" t="s">
        <v>277</v>
      </c>
    </row>
    <row r="48" spans="1:7" ht="15" x14ac:dyDescent="0.25">
      <c r="A48" s="24" t="str">
        <f t="shared" si="10"/>
        <v>0556241</v>
      </c>
      <c r="B48" s="24" t="str">
        <f t="shared" si="1"/>
        <v>556241</v>
      </c>
      <c r="C48" s="31">
        <v>556241</v>
      </c>
      <c r="D48" s="29" t="s">
        <v>278</v>
      </c>
      <c r="E48" s="49" t="s">
        <v>721</v>
      </c>
      <c r="F48" s="29" t="s">
        <v>253</v>
      </c>
      <c r="G48" s="29" t="s">
        <v>253</v>
      </c>
    </row>
    <row r="49" spans="1:7" ht="15" x14ac:dyDescent="0.25">
      <c r="A49" s="24" t="str">
        <f t="shared" si="10"/>
        <v>0950576</v>
      </c>
      <c r="B49" s="24" t="str">
        <f t="shared" si="1"/>
        <v>950576</v>
      </c>
      <c r="C49" s="31">
        <v>950576</v>
      </c>
      <c r="D49" s="24" t="s">
        <v>279</v>
      </c>
      <c r="E49" s="29" t="s">
        <v>713</v>
      </c>
      <c r="F49" s="24" t="s">
        <v>210</v>
      </c>
      <c r="G49" s="24" t="s">
        <v>210</v>
      </c>
    </row>
    <row r="50" spans="1:7" ht="15" x14ac:dyDescent="0.25">
      <c r="A50" s="24" t="str">
        <f>LEFT(D50,7)</f>
        <v>0119438</v>
      </c>
      <c r="B50" s="24" t="str">
        <f t="shared" si="1"/>
        <v>119438</v>
      </c>
      <c r="C50" s="31">
        <v>119438</v>
      </c>
      <c r="D50" s="24" t="s">
        <v>280</v>
      </c>
      <c r="E50" s="24" t="s">
        <v>206</v>
      </c>
      <c r="F50" s="24" t="s">
        <v>265</v>
      </c>
      <c r="G50" s="24" t="s">
        <v>265</v>
      </c>
    </row>
    <row r="51" spans="1:7" ht="15" x14ac:dyDescent="0.25">
      <c r="A51" s="24" t="str">
        <f>LEFT(D51,7)</f>
        <v>0491076</v>
      </c>
      <c r="B51" s="24" t="str">
        <f t="shared" si="1"/>
        <v>491076</v>
      </c>
      <c r="C51" s="31">
        <v>491076</v>
      </c>
      <c r="D51" s="24" t="s">
        <v>281</v>
      </c>
      <c r="E51" s="24" t="s">
        <v>206</v>
      </c>
      <c r="F51" s="24" t="s">
        <v>253</v>
      </c>
      <c r="G51" s="24" t="s">
        <v>253</v>
      </c>
    </row>
    <row r="52" spans="1:7" ht="15" x14ac:dyDescent="0.25">
      <c r="A52" s="24" t="str">
        <f t="shared" ref="A52:A55" si="11">LEFT(D52,7)</f>
        <v>0119453</v>
      </c>
      <c r="B52" s="24" t="str">
        <f t="shared" si="1"/>
        <v>119453</v>
      </c>
      <c r="C52" s="31">
        <v>119453</v>
      </c>
      <c r="D52" s="24" t="s">
        <v>282</v>
      </c>
      <c r="E52" s="24" t="s">
        <v>715</v>
      </c>
      <c r="F52" s="24" t="s">
        <v>202</v>
      </c>
      <c r="G52" s="24" t="s">
        <v>207</v>
      </c>
    </row>
    <row r="53" spans="1:7" ht="15" x14ac:dyDescent="0.25">
      <c r="A53" s="24" t="str">
        <f t="shared" si="11"/>
        <v>0490813</v>
      </c>
      <c r="B53" s="24" t="str">
        <f t="shared" si="1"/>
        <v>490813</v>
      </c>
      <c r="C53" s="31">
        <v>490813</v>
      </c>
      <c r="D53" s="24" t="s">
        <v>283</v>
      </c>
      <c r="E53" s="24" t="s">
        <v>206</v>
      </c>
      <c r="F53" s="24" t="s">
        <v>284</v>
      </c>
      <c r="G53" s="24" t="s">
        <v>285</v>
      </c>
    </row>
    <row r="54" spans="1:7" ht="15" x14ac:dyDescent="0.25">
      <c r="A54" s="24" t="str">
        <f t="shared" si="11"/>
        <v>0492199</v>
      </c>
      <c r="B54" s="24" t="str">
        <f t="shared" si="1"/>
        <v>492199</v>
      </c>
      <c r="C54" s="31">
        <v>492199</v>
      </c>
      <c r="D54" s="24" t="s">
        <v>286</v>
      </c>
      <c r="E54" s="24" t="s">
        <v>206</v>
      </c>
      <c r="F54" s="24" t="s">
        <v>253</v>
      </c>
      <c r="G54" s="24" t="s">
        <v>253</v>
      </c>
    </row>
    <row r="55" spans="1:7" ht="15" x14ac:dyDescent="0.25">
      <c r="A55" s="24" t="str">
        <f t="shared" si="11"/>
        <v>0556175</v>
      </c>
      <c r="B55" s="24" t="str">
        <f t="shared" si="1"/>
        <v>556175</v>
      </c>
      <c r="C55" s="31">
        <v>556175</v>
      </c>
      <c r="D55" s="24" t="s">
        <v>287</v>
      </c>
      <c r="E55" s="24" t="s">
        <v>206</v>
      </c>
      <c r="F55" s="24" t="s">
        <v>210</v>
      </c>
      <c r="G55" s="24" t="s">
        <v>214</v>
      </c>
    </row>
    <row r="56" spans="1:7" ht="15" x14ac:dyDescent="0.25">
      <c r="A56" s="24" t="str">
        <f>LEFT(D56,7)</f>
        <v>0450809</v>
      </c>
      <c r="B56" s="24" t="str">
        <f t="shared" si="1"/>
        <v>450809</v>
      </c>
      <c r="C56" s="31">
        <v>450809</v>
      </c>
      <c r="D56" s="24" t="s">
        <v>288</v>
      </c>
      <c r="E56" s="24" t="s">
        <v>343</v>
      </c>
      <c r="F56" s="24" t="s">
        <v>244</v>
      </c>
      <c r="G56" s="24" t="s">
        <v>244</v>
      </c>
    </row>
    <row r="57" spans="1:7" ht="15" x14ac:dyDescent="0.25">
      <c r="A57" s="24" t="str">
        <f>LEFT(D57,7)</f>
        <v>0701318</v>
      </c>
      <c r="B57" s="24" t="str">
        <f t="shared" si="1"/>
        <v>701318</v>
      </c>
      <c r="C57" s="31">
        <v>701318</v>
      </c>
      <c r="D57" s="24" t="s">
        <v>289</v>
      </c>
      <c r="E57" s="24" t="s">
        <v>290</v>
      </c>
      <c r="F57" s="24" t="s">
        <v>210</v>
      </c>
      <c r="G57" s="24" t="s">
        <v>214</v>
      </c>
    </row>
    <row r="58" spans="1:7" ht="15" x14ac:dyDescent="0.25">
      <c r="A58" s="24" t="str">
        <f t="shared" ref="A58:A59" si="12">LEFT(D58,7)</f>
        <v>0491100</v>
      </c>
      <c r="B58" s="24" t="str">
        <f t="shared" si="1"/>
        <v>491100</v>
      </c>
      <c r="C58" s="31">
        <v>491100</v>
      </c>
      <c r="D58" s="24" t="s">
        <v>291</v>
      </c>
      <c r="E58" s="24" t="s">
        <v>325</v>
      </c>
      <c r="F58" s="24" t="s">
        <v>202</v>
      </c>
      <c r="G58" s="24" t="s">
        <v>202</v>
      </c>
    </row>
    <row r="59" spans="1:7" ht="15" x14ac:dyDescent="0.25">
      <c r="A59" s="24" t="str">
        <f t="shared" si="12"/>
        <v>0562728</v>
      </c>
      <c r="B59" s="24" t="str">
        <f t="shared" si="1"/>
        <v>562728</v>
      </c>
      <c r="C59" s="31">
        <v>562728</v>
      </c>
      <c r="D59" s="24" t="s">
        <v>292</v>
      </c>
      <c r="E59" s="24" t="s">
        <v>206</v>
      </c>
      <c r="F59" s="24" t="s">
        <v>202</v>
      </c>
      <c r="G59" s="24" t="s">
        <v>202</v>
      </c>
    </row>
    <row r="60" spans="1:7" ht="15" x14ac:dyDescent="0.25">
      <c r="A60" s="24" t="str">
        <f t="shared" ref="A60:A61" si="13">LEFT(D60,7)</f>
        <v>0450817</v>
      </c>
      <c r="B60" s="24" t="str">
        <f t="shared" si="1"/>
        <v>450817</v>
      </c>
      <c r="C60" s="31">
        <v>450817</v>
      </c>
      <c r="D60" s="24" t="s">
        <v>293</v>
      </c>
      <c r="E60" s="24" t="s">
        <v>294</v>
      </c>
      <c r="F60" s="24" t="s">
        <v>253</v>
      </c>
      <c r="G60" s="24" t="s">
        <v>295</v>
      </c>
    </row>
    <row r="61" spans="1:7" ht="15" x14ac:dyDescent="0.25">
      <c r="A61" s="24" t="str">
        <f t="shared" si="13"/>
        <v>0557900</v>
      </c>
      <c r="B61" s="24" t="str">
        <f t="shared" si="1"/>
        <v>557900</v>
      </c>
      <c r="C61" s="31">
        <v>557900</v>
      </c>
      <c r="D61" s="24" t="s">
        <v>296</v>
      </c>
      <c r="E61" s="24" t="s">
        <v>297</v>
      </c>
      <c r="F61" s="24" t="s">
        <v>298</v>
      </c>
      <c r="G61" s="29" t="s">
        <v>298</v>
      </c>
    </row>
    <row r="62" spans="1:7" ht="15" x14ac:dyDescent="0.25">
      <c r="A62" s="24" t="str">
        <f t="shared" ref="A62:A67" si="14">LEFT(D62,7)</f>
        <v>0556126</v>
      </c>
      <c r="B62" s="24" t="str">
        <f t="shared" si="1"/>
        <v>556126</v>
      </c>
      <c r="C62" s="31">
        <v>556126</v>
      </c>
      <c r="D62" s="24" t="s">
        <v>299</v>
      </c>
      <c r="E62" s="24" t="s">
        <v>346</v>
      </c>
      <c r="F62" s="29" t="s">
        <v>265</v>
      </c>
      <c r="G62" s="24" t="s">
        <v>339</v>
      </c>
    </row>
    <row r="63" spans="1:7" ht="15" x14ac:dyDescent="0.25">
      <c r="A63" s="24" t="str">
        <f t="shared" si="14"/>
        <v>0491860</v>
      </c>
      <c r="B63" s="24" t="str">
        <f t="shared" si="1"/>
        <v>491860</v>
      </c>
      <c r="C63" s="31">
        <v>491860</v>
      </c>
      <c r="D63" s="24" t="s">
        <v>300</v>
      </c>
      <c r="E63" s="24" t="s">
        <v>206</v>
      </c>
      <c r="F63" s="24" t="s">
        <v>267</v>
      </c>
      <c r="G63" s="29" t="s">
        <v>267</v>
      </c>
    </row>
    <row r="64" spans="1:7" ht="15" x14ac:dyDescent="0.25">
      <c r="A64" s="24" t="str">
        <f t="shared" si="14"/>
        <v>0557884</v>
      </c>
      <c r="B64" s="24" t="str">
        <f t="shared" si="1"/>
        <v>557884</v>
      </c>
      <c r="C64" s="31">
        <v>557884</v>
      </c>
      <c r="D64" s="24" t="s">
        <v>301</v>
      </c>
      <c r="E64" s="24" t="s">
        <v>206</v>
      </c>
      <c r="F64" s="24" t="s">
        <v>202</v>
      </c>
      <c r="G64" s="24" t="s">
        <v>207</v>
      </c>
    </row>
    <row r="65" spans="1:7" ht="15" x14ac:dyDescent="0.25">
      <c r="A65" s="24" t="str">
        <f t="shared" si="14"/>
        <v>0494120</v>
      </c>
      <c r="B65" s="24" t="str">
        <f t="shared" si="1"/>
        <v>494120</v>
      </c>
      <c r="C65" s="31">
        <v>494120</v>
      </c>
      <c r="D65" s="24" t="s">
        <v>302</v>
      </c>
      <c r="E65" s="24" t="s">
        <v>206</v>
      </c>
      <c r="F65" s="24" t="s">
        <v>267</v>
      </c>
      <c r="G65" s="29" t="s">
        <v>267</v>
      </c>
    </row>
    <row r="66" spans="1:7" ht="15" x14ac:dyDescent="0.25">
      <c r="A66" s="24" t="str">
        <f t="shared" si="14"/>
        <v>0556225</v>
      </c>
      <c r="B66" s="24" t="str">
        <f t="shared" si="1"/>
        <v>556225</v>
      </c>
      <c r="C66" s="31">
        <v>556225</v>
      </c>
      <c r="D66" s="24" t="s">
        <v>303</v>
      </c>
      <c r="E66" s="24" t="s">
        <v>206</v>
      </c>
      <c r="F66" s="24" t="s">
        <v>202</v>
      </c>
      <c r="G66" s="24" t="s">
        <v>204</v>
      </c>
    </row>
    <row r="67" spans="1:7" ht="15" x14ac:dyDescent="0.25">
      <c r="A67" s="24" t="str">
        <f t="shared" si="14"/>
        <v>0452573</v>
      </c>
      <c r="B67" s="24" t="str">
        <f t="shared" ref="B67:B130" si="15">RIGHT(A67,6)</f>
        <v>452573</v>
      </c>
      <c r="C67" s="31">
        <v>452573</v>
      </c>
      <c r="D67" s="24" t="s">
        <v>304</v>
      </c>
      <c r="E67" s="24" t="s">
        <v>305</v>
      </c>
      <c r="F67" s="24" t="s">
        <v>202</v>
      </c>
      <c r="G67" s="24" t="s">
        <v>204</v>
      </c>
    </row>
    <row r="68" spans="1:7" ht="15" x14ac:dyDescent="0.25">
      <c r="A68" s="24" t="str">
        <f t="shared" ref="A68:A70" si="16">LEFT(D68,7)</f>
        <v>0490862</v>
      </c>
      <c r="B68" s="24" t="str">
        <f t="shared" si="15"/>
        <v>490862</v>
      </c>
      <c r="C68" s="31">
        <v>490862</v>
      </c>
      <c r="D68" s="24" t="s">
        <v>306</v>
      </c>
      <c r="E68" s="24" t="s">
        <v>206</v>
      </c>
      <c r="F68" s="24" t="s">
        <v>202</v>
      </c>
      <c r="G68" s="24" t="s">
        <v>204</v>
      </c>
    </row>
    <row r="69" spans="1:7" ht="15" x14ac:dyDescent="0.25">
      <c r="A69" s="24" t="str">
        <f t="shared" si="16"/>
        <v>0491910</v>
      </c>
      <c r="B69" s="24" t="str">
        <f t="shared" si="15"/>
        <v>491910</v>
      </c>
      <c r="C69" s="31">
        <v>491910</v>
      </c>
      <c r="D69" s="24" t="s">
        <v>307</v>
      </c>
      <c r="E69" s="24" t="s">
        <v>308</v>
      </c>
      <c r="F69" s="24" t="s">
        <v>263</v>
      </c>
      <c r="G69" s="29" t="s">
        <v>263</v>
      </c>
    </row>
    <row r="70" spans="1:7" ht="15" x14ac:dyDescent="0.25">
      <c r="A70" s="24" t="str">
        <f t="shared" si="16"/>
        <v>0226613</v>
      </c>
      <c r="B70" s="24" t="str">
        <f t="shared" si="15"/>
        <v>226613</v>
      </c>
      <c r="C70" s="31">
        <v>226613</v>
      </c>
      <c r="D70" s="24" t="s">
        <v>309</v>
      </c>
      <c r="E70" s="24" t="s">
        <v>206</v>
      </c>
      <c r="F70" s="24" t="s">
        <v>202</v>
      </c>
      <c r="G70" s="24" t="s">
        <v>204</v>
      </c>
    </row>
    <row r="71" spans="1:7" ht="15" x14ac:dyDescent="0.25">
      <c r="A71" s="24" t="str">
        <f t="shared" ref="A71:A74" si="17">LEFT(D71,7)</f>
        <v>0278861</v>
      </c>
      <c r="B71" s="24" t="str">
        <f t="shared" si="15"/>
        <v>278861</v>
      </c>
      <c r="C71" s="31">
        <v>278861</v>
      </c>
      <c r="D71" s="24" t="s">
        <v>310</v>
      </c>
      <c r="E71" s="24" t="s">
        <v>311</v>
      </c>
      <c r="F71" s="24" t="s">
        <v>202</v>
      </c>
      <c r="G71" s="24" t="s">
        <v>204</v>
      </c>
    </row>
    <row r="72" spans="1:7" ht="15" x14ac:dyDescent="0.25">
      <c r="A72" s="24" t="str">
        <f t="shared" si="17"/>
        <v>0490847</v>
      </c>
      <c r="B72" s="24" t="str">
        <f t="shared" si="15"/>
        <v>490847</v>
      </c>
      <c r="C72" s="31">
        <v>490847</v>
      </c>
      <c r="D72" s="24" t="s">
        <v>312</v>
      </c>
      <c r="E72" s="24" t="s">
        <v>311</v>
      </c>
      <c r="F72" s="24" t="s">
        <v>202</v>
      </c>
      <c r="G72" s="24" t="s">
        <v>204</v>
      </c>
    </row>
    <row r="73" spans="1:7" ht="15" x14ac:dyDescent="0.25">
      <c r="A73" s="24" t="str">
        <f t="shared" si="17"/>
        <v>0556183</v>
      </c>
      <c r="B73" s="24" t="str">
        <f t="shared" si="15"/>
        <v>556183</v>
      </c>
      <c r="C73" s="31">
        <v>556183</v>
      </c>
      <c r="D73" s="24" t="s">
        <v>313</v>
      </c>
      <c r="E73" s="24" t="s">
        <v>311</v>
      </c>
      <c r="F73" s="24" t="s">
        <v>202</v>
      </c>
      <c r="G73" s="24" t="s">
        <v>204</v>
      </c>
    </row>
    <row r="74" spans="1:7" ht="15" x14ac:dyDescent="0.25">
      <c r="A74" s="24" t="str">
        <f t="shared" si="17"/>
        <v>0557371</v>
      </c>
      <c r="B74" s="24" t="str">
        <f t="shared" si="15"/>
        <v>557371</v>
      </c>
      <c r="C74" s="31">
        <v>557371</v>
      </c>
      <c r="D74" s="24" t="s">
        <v>314</v>
      </c>
      <c r="E74" s="24" t="s">
        <v>311</v>
      </c>
      <c r="F74" s="24" t="s">
        <v>202</v>
      </c>
      <c r="G74" s="24" t="s">
        <v>204</v>
      </c>
    </row>
    <row r="75" spans="1:7" ht="15" x14ac:dyDescent="0.25">
      <c r="A75" s="24" t="str">
        <f t="shared" ref="A75:A77" si="18">LEFT(D75,7)</f>
        <v>0319384</v>
      </c>
      <c r="B75" s="24" t="str">
        <f t="shared" si="15"/>
        <v>319384</v>
      </c>
      <c r="C75" s="31">
        <v>319384</v>
      </c>
      <c r="D75" s="24" t="s">
        <v>315</v>
      </c>
      <c r="E75" s="24" t="s">
        <v>241</v>
      </c>
      <c r="F75" s="24" t="s">
        <v>202</v>
      </c>
      <c r="G75" s="24" t="s">
        <v>204</v>
      </c>
    </row>
    <row r="76" spans="1:7" ht="15" x14ac:dyDescent="0.25">
      <c r="A76" s="24" t="str">
        <f t="shared" si="18"/>
        <v>0451906</v>
      </c>
      <c r="B76" s="24" t="str">
        <f t="shared" si="15"/>
        <v>451906</v>
      </c>
      <c r="C76" s="31">
        <v>451906</v>
      </c>
      <c r="D76" s="24" t="s">
        <v>316</v>
      </c>
      <c r="E76" s="24" t="s">
        <v>248</v>
      </c>
      <c r="F76" s="24" t="s">
        <v>202</v>
      </c>
      <c r="G76" s="24" t="s">
        <v>249</v>
      </c>
    </row>
    <row r="77" spans="1:7" ht="15" x14ac:dyDescent="0.25">
      <c r="A77" s="24" t="str">
        <f t="shared" si="18"/>
        <v>0033621</v>
      </c>
      <c r="B77" s="24" t="str">
        <f t="shared" si="15"/>
        <v>033621</v>
      </c>
      <c r="C77" s="31">
        <v>33621</v>
      </c>
      <c r="D77" s="24" t="s">
        <v>317</v>
      </c>
      <c r="E77" s="24" t="s">
        <v>221</v>
      </c>
      <c r="F77" s="24" t="s">
        <v>210</v>
      </c>
      <c r="G77" s="24" t="s">
        <v>222</v>
      </c>
    </row>
    <row r="78" spans="1:7" ht="15" x14ac:dyDescent="0.25">
      <c r="A78" s="24" t="str">
        <f>LEFT(D78,7)</f>
        <v>0950576</v>
      </c>
      <c r="B78" s="24" t="str">
        <f t="shared" si="15"/>
        <v>950576</v>
      </c>
      <c r="C78" s="31">
        <v>950576</v>
      </c>
      <c r="D78" s="24" t="s">
        <v>318</v>
      </c>
      <c r="E78" s="48" t="s">
        <v>714</v>
      </c>
      <c r="F78" s="24" t="s">
        <v>210</v>
      </c>
      <c r="G78" s="24" t="s">
        <v>210</v>
      </c>
    </row>
    <row r="79" spans="1:7" ht="15" x14ac:dyDescent="0.25">
      <c r="A79" s="24" t="str">
        <f>LEFT(D79,7)</f>
        <v>0556233</v>
      </c>
      <c r="B79" s="24" t="str">
        <f t="shared" si="15"/>
        <v>556233</v>
      </c>
      <c r="C79" s="31">
        <v>556233</v>
      </c>
      <c r="D79" s="24" t="s">
        <v>319</v>
      </c>
      <c r="E79" s="24" t="s">
        <v>209</v>
      </c>
    </row>
    <row r="80" spans="1:7" ht="15" x14ac:dyDescent="0.25">
      <c r="A80" s="24" t="str">
        <f>LEFT(D80,7)</f>
        <v>0490870</v>
      </c>
      <c r="B80" s="24" t="str">
        <f t="shared" si="15"/>
        <v>490870</v>
      </c>
      <c r="C80" s="31">
        <v>490870</v>
      </c>
      <c r="D80" s="24" t="s">
        <v>320</v>
      </c>
      <c r="E80" s="24" t="s">
        <v>234</v>
      </c>
      <c r="F80" s="24" t="s">
        <v>202</v>
      </c>
      <c r="G80" s="24" t="s">
        <v>204</v>
      </c>
    </row>
    <row r="81" spans="1:7" ht="15" x14ac:dyDescent="0.25">
      <c r="A81" s="24" t="str">
        <f t="shared" ref="A81:A82" si="19">LEFT(D81,7)</f>
        <v>0409870</v>
      </c>
      <c r="B81" s="24" t="str">
        <f t="shared" si="15"/>
        <v>409870</v>
      </c>
      <c r="C81" s="31">
        <v>409870</v>
      </c>
      <c r="D81" s="24" t="s">
        <v>321</v>
      </c>
      <c r="E81" s="24" t="s">
        <v>243</v>
      </c>
      <c r="F81" s="29" t="s">
        <v>244</v>
      </c>
      <c r="G81" s="29" t="s">
        <v>244</v>
      </c>
    </row>
    <row r="82" spans="1:7" ht="15" x14ac:dyDescent="0.25">
      <c r="A82" s="24" t="str">
        <f t="shared" si="19"/>
        <v>0562785</v>
      </c>
      <c r="B82" s="24" t="str">
        <f t="shared" si="15"/>
        <v>562785</v>
      </c>
      <c r="C82" s="31">
        <v>562785</v>
      </c>
      <c r="D82" s="24" t="s">
        <v>322</v>
      </c>
      <c r="E82" s="24" t="s">
        <v>323</v>
      </c>
    </row>
    <row r="83" spans="1:7" ht="15" x14ac:dyDescent="0.25">
      <c r="A83" s="24" t="str">
        <f t="shared" ref="A83:A84" si="20">LEFT(D83,7)</f>
        <v>0575282</v>
      </c>
      <c r="B83" s="24" t="str">
        <f t="shared" si="15"/>
        <v>575282</v>
      </c>
      <c r="C83" s="31">
        <v>575282</v>
      </c>
      <c r="D83" s="24" t="s">
        <v>324</v>
      </c>
      <c r="E83" s="24" t="s">
        <v>325</v>
      </c>
      <c r="F83" s="24" t="s">
        <v>202</v>
      </c>
      <c r="G83" s="24" t="s">
        <v>204</v>
      </c>
    </row>
    <row r="84" spans="1:7" ht="15" x14ac:dyDescent="0.25">
      <c r="A84" s="24" t="str">
        <f t="shared" si="20"/>
        <v>0557900</v>
      </c>
      <c r="B84" s="24" t="str">
        <f t="shared" si="15"/>
        <v>557900</v>
      </c>
      <c r="C84" s="31">
        <v>557900</v>
      </c>
      <c r="D84" s="24" t="s">
        <v>326</v>
      </c>
      <c r="E84" s="24" t="s">
        <v>327</v>
      </c>
      <c r="F84" s="24" t="s">
        <v>244</v>
      </c>
      <c r="G84" s="24" t="s">
        <v>244</v>
      </c>
    </row>
    <row r="85" spans="1:7" ht="15" x14ac:dyDescent="0.25">
      <c r="A85" s="24" t="str">
        <f t="shared" ref="A85:A90" si="21">LEFT(D85,7)</f>
        <v>0557892</v>
      </c>
      <c r="B85" s="24" t="str">
        <f t="shared" si="15"/>
        <v>557892</v>
      </c>
      <c r="C85" s="31">
        <v>557892</v>
      </c>
      <c r="D85" s="24" t="s">
        <v>205</v>
      </c>
      <c r="E85" s="24" t="s">
        <v>206</v>
      </c>
      <c r="F85" s="24" t="s">
        <v>202</v>
      </c>
      <c r="G85" s="24" t="s">
        <v>207</v>
      </c>
    </row>
    <row r="86" spans="1:7" ht="15" x14ac:dyDescent="0.25">
      <c r="A86" s="24" t="str">
        <f t="shared" si="21"/>
        <v>0707281</v>
      </c>
      <c r="B86" s="24" t="str">
        <f t="shared" si="15"/>
        <v>707281</v>
      </c>
      <c r="C86" s="31">
        <v>707281</v>
      </c>
      <c r="D86" s="24" t="s">
        <v>211</v>
      </c>
      <c r="E86" s="24" t="s">
        <v>209</v>
      </c>
      <c r="F86" s="24" t="s">
        <v>210</v>
      </c>
      <c r="G86" s="24" t="s">
        <v>210</v>
      </c>
    </row>
    <row r="87" spans="1:7" ht="15" x14ac:dyDescent="0.25">
      <c r="A87" s="24" t="str">
        <f t="shared" si="21"/>
        <v>0319368</v>
      </c>
      <c r="B87" s="24" t="str">
        <f t="shared" si="15"/>
        <v>319368</v>
      </c>
      <c r="C87" s="31">
        <v>319368</v>
      </c>
      <c r="D87" s="24" t="s">
        <v>212</v>
      </c>
      <c r="E87" s="24" t="s">
        <v>218</v>
      </c>
      <c r="F87" s="24" t="s">
        <v>210</v>
      </c>
      <c r="G87" s="24" t="s">
        <v>214</v>
      </c>
    </row>
    <row r="88" spans="1:7" ht="15" x14ac:dyDescent="0.25">
      <c r="A88" s="24" t="str">
        <f t="shared" si="21"/>
        <v>0450908</v>
      </c>
      <c r="B88" s="24" t="str">
        <f t="shared" si="15"/>
        <v>450908</v>
      </c>
      <c r="C88" s="31">
        <v>450908</v>
      </c>
      <c r="D88" s="24" t="s">
        <v>215</v>
      </c>
      <c r="E88" s="24" t="s">
        <v>328</v>
      </c>
      <c r="F88" s="24" t="s">
        <v>210</v>
      </c>
      <c r="G88" s="24" t="s">
        <v>239</v>
      </c>
    </row>
    <row r="89" spans="1:7" ht="15" x14ac:dyDescent="0.25">
      <c r="A89" s="24" t="str">
        <f t="shared" si="21"/>
        <v>0491035</v>
      </c>
      <c r="B89" s="24" t="str">
        <f t="shared" si="15"/>
        <v>491035</v>
      </c>
      <c r="C89" s="31">
        <v>491035</v>
      </c>
      <c r="D89" s="24" t="s">
        <v>216</v>
      </c>
      <c r="E89" s="24" t="s">
        <v>329</v>
      </c>
      <c r="F89" s="24" t="s">
        <v>202</v>
      </c>
    </row>
    <row r="90" spans="1:7" ht="15" x14ac:dyDescent="0.25">
      <c r="A90" s="24" t="str">
        <f t="shared" si="21"/>
        <v>0556274</v>
      </c>
      <c r="B90" s="24" t="str">
        <f t="shared" si="15"/>
        <v>556274</v>
      </c>
      <c r="C90" s="31">
        <v>556274</v>
      </c>
      <c r="D90" s="24" t="s">
        <v>217</v>
      </c>
      <c r="E90" s="24" t="s">
        <v>218</v>
      </c>
      <c r="F90" s="24" t="s">
        <v>210</v>
      </c>
      <c r="G90" s="24" t="s">
        <v>214</v>
      </c>
    </row>
    <row r="91" spans="1:7" ht="15" x14ac:dyDescent="0.25">
      <c r="A91" s="24" t="str">
        <f>LEFT(D91,7)</f>
        <v>0490821</v>
      </c>
      <c r="B91" s="24" t="str">
        <f t="shared" si="15"/>
        <v>490821</v>
      </c>
      <c r="C91" s="31">
        <v>490821</v>
      </c>
      <c r="D91" s="24" t="s">
        <v>219</v>
      </c>
      <c r="E91" s="24" t="s">
        <v>330</v>
      </c>
      <c r="F91" s="24" t="s">
        <v>202</v>
      </c>
      <c r="G91" s="24" t="s">
        <v>331</v>
      </c>
    </row>
    <row r="92" spans="1:7" ht="15" x14ac:dyDescent="0.25">
      <c r="A92" s="24" t="str">
        <f t="shared" ref="A92:A93" si="22">LEFT(D92,7)</f>
        <v>0496919</v>
      </c>
      <c r="B92" s="24" t="str">
        <f t="shared" si="15"/>
        <v>496919</v>
      </c>
      <c r="C92" s="31">
        <v>496919</v>
      </c>
      <c r="D92" s="24" t="s">
        <v>220</v>
      </c>
      <c r="E92" s="24" t="s">
        <v>221</v>
      </c>
      <c r="F92" s="24" t="s">
        <v>210</v>
      </c>
      <c r="G92" s="24" t="s">
        <v>222</v>
      </c>
    </row>
    <row r="93" spans="1:7" ht="15" x14ac:dyDescent="0.25">
      <c r="A93" s="24" t="str">
        <f t="shared" si="22"/>
        <v>0491019</v>
      </c>
      <c r="B93" s="24" t="str">
        <f t="shared" si="15"/>
        <v>491019</v>
      </c>
      <c r="C93" s="31">
        <v>491019</v>
      </c>
      <c r="D93" s="24" t="s">
        <v>332</v>
      </c>
      <c r="E93" s="24" t="s">
        <v>224</v>
      </c>
      <c r="F93" s="24" t="s">
        <v>202</v>
      </c>
      <c r="G93" s="24" t="s">
        <v>204</v>
      </c>
    </row>
    <row r="94" spans="1:7" ht="15" x14ac:dyDescent="0.25">
      <c r="A94" s="24" t="str">
        <f>LEFT(D94,7)</f>
        <v>0224964</v>
      </c>
      <c r="B94" s="24" t="str">
        <f t="shared" si="15"/>
        <v>224964</v>
      </c>
      <c r="C94" s="31">
        <v>224964</v>
      </c>
      <c r="D94" s="24" t="s">
        <v>238</v>
      </c>
      <c r="E94" s="29" t="s">
        <v>714</v>
      </c>
      <c r="F94" s="29" t="s">
        <v>210</v>
      </c>
      <c r="G94" s="24" t="s">
        <v>239</v>
      </c>
    </row>
    <row r="95" spans="1:7" ht="15" x14ac:dyDescent="0.25">
      <c r="A95" s="24" t="str">
        <f t="shared" ref="A95:A97" si="23">LEFT(D95,7)</f>
        <v>0451138</v>
      </c>
      <c r="B95" s="24" t="str">
        <f t="shared" si="15"/>
        <v>451138</v>
      </c>
      <c r="C95" s="31">
        <v>451138</v>
      </c>
      <c r="D95" s="24" t="s">
        <v>333</v>
      </c>
      <c r="E95" s="24" t="s">
        <v>243</v>
      </c>
    </row>
    <row r="96" spans="1:7" ht="15" x14ac:dyDescent="0.25">
      <c r="A96" s="24" t="str">
        <f t="shared" si="23"/>
        <v>0450825</v>
      </c>
      <c r="B96" s="24" t="str">
        <f t="shared" si="15"/>
        <v>450825</v>
      </c>
      <c r="C96" s="31">
        <v>450825</v>
      </c>
      <c r="D96" s="24" t="s">
        <v>334</v>
      </c>
      <c r="E96" s="24" t="s">
        <v>335</v>
      </c>
      <c r="F96" s="24" t="s">
        <v>202</v>
      </c>
      <c r="G96" s="24" t="s">
        <v>204</v>
      </c>
    </row>
    <row r="97" spans="1:7" ht="15" x14ac:dyDescent="0.25">
      <c r="A97" s="24" t="str">
        <f t="shared" si="23"/>
        <v>0575316</v>
      </c>
      <c r="B97" s="24" t="str">
        <f t="shared" si="15"/>
        <v>575316</v>
      </c>
      <c r="C97" s="31">
        <v>575316</v>
      </c>
      <c r="D97" s="24" t="s">
        <v>336</v>
      </c>
      <c r="E97" s="24" t="s">
        <v>337</v>
      </c>
      <c r="F97" s="24" t="s">
        <v>202</v>
      </c>
      <c r="G97" s="24" t="s">
        <v>204</v>
      </c>
    </row>
    <row r="98" spans="1:7" ht="15" x14ac:dyDescent="0.25">
      <c r="A98" s="24" t="str">
        <f t="shared" ref="A98:A99" si="24">LEFT(D98,7)</f>
        <v>0562801</v>
      </c>
      <c r="B98" s="24" t="str">
        <f t="shared" si="15"/>
        <v>562801</v>
      </c>
      <c r="C98" s="31">
        <v>562801</v>
      </c>
      <c r="D98" s="24" t="s">
        <v>338</v>
      </c>
      <c r="E98" s="48" t="s">
        <v>718</v>
      </c>
      <c r="F98" s="24" t="s">
        <v>202</v>
      </c>
      <c r="G98" s="24" t="s">
        <v>202</v>
      </c>
    </row>
    <row r="99" spans="1:7" ht="15" x14ac:dyDescent="0.25">
      <c r="A99" s="24" t="str">
        <f t="shared" si="24"/>
        <v>0491076</v>
      </c>
      <c r="B99" s="24" t="str">
        <f t="shared" si="15"/>
        <v>491076</v>
      </c>
      <c r="C99" s="31">
        <v>491076</v>
      </c>
      <c r="D99" s="24" t="s">
        <v>281</v>
      </c>
      <c r="E99" s="24" t="s">
        <v>206</v>
      </c>
      <c r="F99" s="24" t="s">
        <v>202</v>
      </c>
    </row>
    <row r="100" spans="1:7" ht="15" x14ac:dyDescent="0.25">
      <c r="A100" s="24" t="str">
        <f t="shared" ref="A100:A103" si="25">LEFT(D100,7)</f>
        <v>0119453</v>
      </c>
      <c r="B100" s="24" t="str">
        <f t="shared" si="15"/>
        <v>119453</v>
      </c>
      <c r="C100" s="31">
        <v>119453</v>
      </c>
      <c r="D100" s="24" t="s">
        <v>282</v>
      </c>
      <c r="E100" s="24" t="s">
        <v>715</v>
      </c>
      <c r="F100" s="24" t="s">
        <v>202</v>
      </c>
      <c r="G100" s="24" t="s">
        <v>207</v>
      </c>
    </row>
    <row r="101" spans="1:7" ht="15" x14ac:dyDescent="0.25">
      <c r="A101" s="24" t="str">
        <f t="shared" si="25"/>
        <v>0490813</v>
      </c>
      <c r="B101" s="24" t="str">
        <f t="shared" si="15"/>
        <v>490813</v>
      </c>
      <c r="C101" s="31">
        <v>490813</v>
      </c>
      <c r="D101" s="24" t="s">
        <v>283</v>
      </c>
      <c r="E101" s="24" t="s">
        <v>206</v>
      </c>
    </row>
    <row r="102" spans="1:7" ht="15" x14ac:dyDescent="0.25">
      <c r="A102" s="24" t="str">
        <f t="shared" si="25"/>
        <v>0492199</v>
      </c>
      <c r="B102" s="24" t="str">
        <f t="shared" si="15"/>
        <v>492199</v>
      </c>
      <c r="C102" s="31">
        <v>492199</v>
      </c>
      <c r="D102" s="24" t="s">
        <v>286</v>
      </c>
      <c r="E102" s="24" t="s">
        <v>340</v>
      </c>
    </row>
    <row r="103" spans="1:7" ht="15" x14ac:dyDescent="0.25">
      <c r="A103" s="24" t="str">
        <f t="shared" si="25"/>
        <v>0556175</v>
      </c>
      <c r="B103" s="24" t="str">
        <f t="shared" si="15"/>
        <v>556175</v>
      </c>
      <c r="C103" s="31">
        <v>556175</v>
      </c>
      <c r="D103" s="24" t="s">
        <v>287</v>
      </c>
      <c r="E103" s="24" t="s">
        <v>341</v>
      </c>
      <c r="F103" s="24" t="s">
        <v>210</v>
      </c>
      <c r="G103" s="24" t="s">
        <v>214</v>
      </c>
    </row>
    <row r="104" spans="1:7" ht="15" x14ac:dyDescent="0.25">
      <c r="A104" s="24" t="str">
        <f>LEFT(D104,7)</f>
        <v>0450809</v>
      </c>
      <c r="B104" s="24" t="str">
        <f t="shared" si="15"/>
        <v>450809</v>
      </c>
      <c r="C104" s="31">
        <v>450809</v>
      </c>
      <c r="D104" s="24" t="s">
        <v>342</v>
      </c>
      <c r="E104" s="24" t="s">
        <v>343</v>
      </c>
      <c r="F104" s="24" t="s">
        <v>244</v>
      </c>
      <c r="G104" s="24" t="s">
        <v>244</v>
      </c>
    </row>
    <row r="105" spans="1:7" ht="15" x14ac:dyDescent="0.25">
      <c r="A105" s="24" t="str">
        <f>LEFT(D105,7)</f>
        <v>0701318</v>
      </c>
      <c r="B105" s="24" t="str">
        <f t="shared" si="15"/>
        <v>701318</v>
      </c>
      <c r="C105" s="31">
        <v>701318</v>
      </c>
      <c r="D105" s="24" t="s">
        <v>289</v>
      </c>
      <c r="E105" s="24" t="s">
        <v>290</v>
      </c>
      <c r="F105" s="24" t="s">
        <v>210</v>
      </c>
      <c r="G105" s="24" t="s">
        <v>214</v>
      </c>
    </row>
    <row r="106" spans="1:7" ht="15" x14ac:dyDescent="0.25">
      <c r="A106" s="24" t="str">
        <f t="shared" ref="A106:A108" si="26">LEFT(D106,7)</f>
        <v>0491100</v>
      </c>
      <c r="B106" s="24" t="str">
        <f t="shared" si="15"/>
        <v>491100</v>
      </c>
      <c r="C106" s="31">
        <v>491100</v>
      </c>
      <c r="D106" s="24" t="s">
        <v>291</v>
      </c>
      <c r="E106" s="24" t="s">
        <v>325</v>
      </c>
      <c r="F106" s="24" t="s">
        <v>202</v>
      </c>
      <c r="G106" s="24" t="s">
        <v>202</v>
      </c>
    </row>
    <row r="107" spans="1:7" ht="15" x14ac:dyDescent="0.25">
      <c r="A107" s="24" t="str">
        <f t="shared" si="26"/>
        <v>0562728</v>
      </c>
      <c r="B107" s="24" t="str">
        <f t="shared" si="15"/>
        <v>562728</v>
      </c>
      <c r="C107" s="31">
        <v>562728</v>
      </c>
      <c r="D107" s="24" t="s">
        <v>344</v>
      </c>
      <c r="E107" s="24" t="s">
        <v>341</v>
      </c>
    </row>
    <row r="108" spans="1:7" ht="15" x14ac:dyDescent="0.25">
      <c r="A108" s="24" t="str">
        <f t="shared" si="26"/>
        <v>0575282</v>
      </c>
      <c r="B108" s="24" t="str">
        <f t="shared" si="15"/>
        <v>575282</v>
      </c>
      <c r="C108" s="31">
        <v>575282</v>
      </c>
      <c r="D108" s="24" t="s">
        <v>345</v>
      </c>
      <c r="E108" s="24" t="s">
        <v>325</v>
      </c>
      <c r="F108" s="24" t="s">
        <v>202</v>
      </c>
      <c r="G108" s="24" t="s">
        <v>204</v>
      </c>
    </row>
    <row r="109" spans="1:7" ht="15" x14ac:dyDescent="0.25">
      <c r="A109" s="24" t="str">
        <f>LEFT(D109,7)</f>
        <v>0450817</v>
      </c>
      <c r="B109" s="24" t="str">
        <f t="shared" si="15"/>
        <v>450817</v>
      </c>
      <c r="C109" s="31">
        <v>450817</v>
      </c>
      <c r="D109" s="24" t="s">
        <v>293</v>
      </c>
      <c r="E109" s="24" t="s">
        <v>294</v>
      </c>
      <c r="F109" s="24" t="s">
        <v>253</v>
      </c>
      <c r="G109" s="24" t="s">
        <v>295</v>
      </c>
    </row>
    <row r="110" spans="1:7" ht="15" x14ac:dyDescent="0.25">
      <c r="A110" s="24" t="str">
        <f>LEFT(D110,7)</f>
        <v>0556126</v>
      </c>
      <c r="B110" s="24" t="str">
        <f t="shared" si="15"/>
        <v>556126</v>
      </c>
      <c r="C110" s="31">
        <v>556126</v>
      </c>
      <c r="D110" s="24" t="s">
        <v>299</v>
      </c>
      <c r="E110" s="24" t="s">
        <v>346</v>
      </c>
      <c r="F110" s="29" t="s">
        <v>265</v>
      </c>
      <c r="G110" s="24" t="s">
        <v>339</v>
      </c>
    </row>
    <row r="111" spans="1:7" ht="15" x14ac:dyDescent="0.25">
      <c r="A111" s="24" t="str">
        <f t="shared" ref="A111:A112" si="27">LEFT(D111,7)</f>
        <v>0450908</v>
      </c>
      <c r="B111" s="24" t="str">
        <f t="shared" si="15"/>
        <v>450908</v>
      </c>
      <c r="C111" s="31">
        <v>450908</v>
      </c>
      <c r="D111" s="24" t="s">
        <v>347</v>
      </c>
      <c r="E111" s="24" t="s">
        <v>328</v>
      </c>
      <c r="F111" s="24" t="s">
        <v>210</v>
      </c>
      <c r="G111" s="24" t="s">
        <v>239</v>
      </c>
    </row>
    <row r="112" spans="1:7" ht="15" x14ac:dyDescent="0.25">
      <c r="A112" s="24" t="str">
        <f t="shared" si="27"/>
        <v>0496919</v>
      </c>
      <c r="B112" s="24" t="str">
        <f t="shared" si="15"/>
        <v>496919</v>
      </c>
      <c r="C112" s="31">
        <v>496919</v>
      </c>
      <c r="D112" s="24" t="s">
        <v>348</v>
      </c>
      <c r="E112" s="24" t="s">
        <v>221</v>
      </c>
      <c r="F112" s="24" t="s">
        <v>210</v>
      </c>
      <c r="G112" s="24" t="s">
        <v>222</v>
      </c>
    </row>
    <row r="113" spans="1:7" ht="15" x14ac:dyDescent="0.25">
      <c r="A113" s="24" t="str">
        <f>LEFT(D113,7)</f>
        <v>0719062</v>
      </c>
      <c r="B113" s="24" t="str">
        <f t="shared" si="15"/>
        <v>719062</v>
      </c>
      <c r="C113" s="31">
        <v>719062</v>
      </c>
      <c r="D113" s="24" t="s">
        <v>349</v>
      </c>
      <c r="E113" s="24" t="s">
        <v>234</v>
      </c>
      <c r="F113" s="24" t="s">
        <v>210</v>
      </c>
      <c r="G113" s="24" t="s">
        <v>210</v>
      </c>
    </row>
    <row r="114" spans="1:7" ht="15" x14ac:dyDescent="0.25">
      <c r="A114" s="24" t="str">
        <f t="shared" ref="A114:A120" si="28">LEFT(D114,7)</f>
        <v>0739474</v>
      </c>
      <c r="B114" s="24" t="str">
        <f t="shared" si="15"/>
        <v>739474</v>
      </c>
      <c r="C114" s="31">
        <v>739474</v>
      </c>
      <c r="D114" s="24" t="s">
        <v>350</v>
      </c>
      <c r="E114" s="24" t="s">
        <v>270</v>
      </c>
      <c r="F114" s="24" t="s">
        <v>210</v>
      </c>
      <c r="G114" s="24" t="s">
        <v>214</v>
      </c>
    </row>
    <row r="115" spans="1:7" ht="15" x14ac:dyDescent="0.25">
      <c r="A115" s="24" t="str">
        <f t="shared" si="28"/>
        <v>0074617</v>
      </c>
      <c r="B115" s="24" t="str">
        <f t="shared" si="15"/>
        <v>074617</v>
      </c>
      <c r="C115" s="31">
        <v>74617</v>
      </c>
      <c r="D115" s="24" t="s">
        <v>351</v>
      </c>
      <c r="E115" s="24" t="s">
        <v>272</v>
      </c>
      <c r="F115" s="24" t="s">
        <v>202</v>
      </c>
      <c r="G115" s="24" t="s">
        <v>204</v>
      </c>
    </row>
    <row r="116" spans="1:7" ht="15" x14ac:dyDescent="0.25">
      <c r="A116" s="24" t="str">
        <f t="shared" si="28"/>
        <v>0490888</v>
      </c>
      <c r="B116" s="24" t="str">
        <f t="shared" si="15"/>
        <v>490888</v>
      </c>
      <c r="C116" s="31">
        <v>490888</v>
      </c>
      <c r="D116" s="24" t="s">
        <v>352</v>
      </c>
      <c r="E116" s="24" t="s">
        <v>272</v>
      </c>
      <c r="F116" s="24" t="s">
        <v>202</v>
      </c>
      <c r="G116" s="24" t="s">
        <v>204</v>
      </c>
    </row>
    <row r="117" spans="1:7" ht="15" x14ac:dyDescent="0.25">
      <c r="A117" s="24" t="str">
        <f t="shared" si="28"/>
        <v>0490896</v>
      </c>
      <c r="B117" s="24" t="str">
        <f t="shared" si="15"/>
        <v>490896</v>
      </c>
      <c r="C117" s="31">
        <v>490896</v>
      </c>
      <c r="D117" s="24" t="s">
        <v>353</v>
      </c>
      <c r="E117" s="24" t="s">
        <v>272</v>
      </c>
      <c r="F117" s="24" t="s">
        <v>202</v>
      </c>
      <c r="G117" s="24" t="s">
        <v>204</v>
      </c>
    </row>
    <row r="118" spans="1:7" ht="15" x14ac:dyDescent="0.25">
      <c r="A118" s="24" t="str">
        <f t="shared" si="28"/>
        <v>0707281</v>
      </c>
      <c r="B118" s="24" t="str">
        <f t="shared" si="15"/>
        <v>707281</v>
      </c>
      <c r="C118" s="31">
        <v>707281</v>
      </c>
      <c r="D118" s="24" t="s">
        <v>354</v>
      </c>
      <c r="E118" s="24" t="s">
        <v>209</v>
      </c>
      <c r="F118" s="24" t="s">
        <v>210</v>
      </c>
      <c r="G118" s="24" t="s">
        <v>210</v>
      </c>
    </row>
    <row r="119" spans="1:7" ht="15" x14ac:dyDescent="0.25">
      <c r="A119" s="24" t="str">
        <f t="shared" si="28"/>
        <v>0119453</v>
      </c>
      <c r="B119" s="24" t="str">
        <f t="shared" si="15"/>
        <v>119453</v>
      </c>
      <c r="C119" s="31">
        <v>119453</v>
      </c>
      <c r="D119" s="24" t="s">
        <v>355</v>
      </c>
      <c r="E119" s="24" t="s">
        <v>715</v>
      </c>
      <c r="F119" s="24" t="s">
        <v>202</v>
      </c>
      <c r="G119" s="24" t="s">
        <v>207</v>
      </c>
    </row>
    <row r="120" spans="1:7" ht="15" x14ac:dyDescent="0.25">
      <c r="A120" s="24" t="str">
        <f t="shared" si="28"/>
        <v>0701318</v>
      </c>
      <c r="B120" s="24" t="str">
        <f t="shared" si="15"/>
        <v>701318</v>
      </c>
      <c r="C120" s="31">
        <v>701318</v>
      </c>
      <c r="D120" s="24" t="s">
        <v>356</v>
      </c>
      <c r="E120" s="24" t="s">
        <v>290</v>
      </c>
      <c r="F120" s="24" t="s">
        <v>210</v>
      </c>
      <c r="G120" s="24" t="s">
        <v>214</v>
      </c>
    </row>
    <row r="121" spans="1:7" ht="15" x14ac:dyDescent="0.25">
      <c r="A121" s="24" t="str">
        <f>LEFT(D121,7)</f>
        <v>0450817</v>
      </c>
      <c r="B121" s="24" t="str">
        <f t="shared" si="15"/>
        <v>450817</v>
      </c>
      <c r="C121" s="31">
        <v>450817</v>
      </c>
      <c r="D121" s="24" t="s">
        <v>357</v>
      </c>
      <c r="E121" s="24" t="s">
        <v>294</v>
      </c>
      <c r="F121" s="24" t="s">
        <v>253</v>
      </c>
      <c r="G121" s="24" t="s">
        <v>295</v>
      </c>
    </row>
    <row r="122" spans="1:7" ht="15" x14ac:dyDescent="0.25">
      <c r="A122" s="24" t="str">
        <f>LEFT(D122,7)</f>
        <v>0452573</v>
      </c>
      <c r="B122" s="24" t="str">
        <f t="shared" si="15"/>
        <v>452573</v>
      </c>
      <c r="C122" s="31">
        <v>452573</v>
      </c>
      <c r="D122" s="24" t="s">
        <v>358</v>
      </c>
      <c r="E122" s="24" t="s">
        <v>305</v>
      </c>
      <c r="F122" s="24" t="s">
        <v>202</v>
      </c>
      <c r="G122" s="24" t="s">
        <v>204</v>
      </c>
    </row>
    <row r="123" spans="1:7" ht="15" x14ac:dyDescent="0.25">
      <c r="A123" s="24" t="str">
        <f>LEFT(D123,7)</f>
        <v>0556274</v>
      </c>
      <c r="B123" s="24" t="str">
        <f t="shared" si="15"/>
        <v>556274</v>
      </c>
      <c r="C123" s="31">
        <v>556274</v>
      </c>
      <c r="D123" s="24" t="s">
        <v>359</v>
      </c>
      <c r="E123" s="24" t="s">
        <v>360</v>
      </c>
      <c r="F123" s="24" t="s">
        <v>210</v>
      </c>
      <c r="G123" s="24" t="s">
        <v>361</v>
      </c>
    </row>
    <row r="124" spans="1:7" ht="15" x14ac:dyDescent="0.25">
      <c r="A124" s="24" t="str">
        <f t="shared" ref="A124:A126" si="29">LEFT(D124,7)</f>
        <v>0680801</v>
      </c>
      <c r="B124" s="24" t="str">
        <f t="shared" si="15"/>
        <v>680801</v>
      </c>
      <c r="C124" s="31">
        <v>680801</v>
      </c>
      <c r="D124" s="24" t="s">
        <v>362</v>
      </c>
      <c r="E124" s="24" t="s">
        <v>234</v>
      </c>
      <c r="F124" s="24" t="s">
        <v>210</v>
      </c>
      <c r="G124" s="24" t="s">
        <v>361</v>
      </c>
    </row>
    <row r="125" spans="1:7" ht="15" x14ac:dyDescent="0.25">
      <c r="A125" s="24" t="str">
        <f t="shared" si="29"/>
        <v>0224964</v>
      </c>
      <c r="B125" s="24" t="str">
        <f t="shared" si="15"/>
        <v>224964</v>
      </c>
      <c r="C125" s="31">
        <v>224964</v>
      </c>
      <c r="D125" s="24" t="s">
        <v>363</v>
      </c>
      <c r="E125" s="29" t="s">
        <v>714</v>
      </c>
      <c r="F125" s="24" t="s">
        <v>210</v>
      </c>
      <c r="G125" s="24" t="s">
        <v>239</v>
      </c>
    </row>
    <row r="126" spans="1:7" ht="15" x14ac:dyDescent="0.25">
      <c r="A126" s="24" t="str">
        <f t="shared" si="29"/>
        <v>0219840</v>
      </c>
      <c r="B126" s="24" t="str">
        <f t="shared" si="15"/>
        <v>219840</v>
      </c>
      <c r="C126" s="31">
        <v>219840</v>
      </c>
      <c r="D126" s="24" t="s">
        <v>364</v>
      </c>
      <c r="E126" s="24" t="s">
        <v>206</v>
      </c>
      <c r="G126" s="24" t="s">
        <v>365</v>
      </c>
    </row>
    <row r="127" spans="1:7" ht="15" x14ac:dyDescent="0.25">
      <c r="A127" s="24" t="str">
        <f t="shared" ref="A127:A162" si="30">LEFT(D127,7)</f>
        <v>0010145</v>
      </c>
      <c r="B127" s="24" t="str">
        <f t="shared" si="15"/>
        <v>010145</v>
      </c>
      <c r="C127" s="31">
        <v>10145</v>
      </c>
      <c r="D127" s="24" t="s">
        <v>366</v>
      </c>
      <c r="E127" s="24" t="s">
        <v>224</v>
      </c>
      <c r="F127" s="24" t="s">
        <v>202</v>
      </c>
      <c r="G127" s="24" t="s">
        <v>204</v>
      </c>
    </row>
    <row r="128" spans="1:7" ht="15" x14ac:dyDescent="0.25">
      <c r="A128" s="24" t="str">
        <f t="shared" si="30"/>
        <v>0325076</v>
      </c>
      <c r="B128" s="24" t="str">
        <f t="shared" si="15"/>
        <v>325076</v>
      </c>
      <c r="C128" s="31">
        <v>325076</v>
      </c>
      <c r="D128" s="24" t="s">
        <v>223</v>
      </c>
      <c r="E128" s="24" t="s">
        <v>224</v>
      </c>
      <c r="F128" s="24" t="s">
        <v>202</v>
      </c>
      <c r="G128" s="24" t="s">
        <v>204</v>
      </c>
    </row>
    <row r="129" spans="1:7" ht="15" x14ac:dyDescent="0.25">
      <c r="A129" s="24" t="str">
        <f t="shared" si="30"/>
        <v>0410035</v>
      </c>
      <c r="B129" s="24" t="str">
        <f t="shared" si="15"/>
        <v>410035</v>
      </c>
      <c r="C129" s="31">
        <v>410035</v>
      </c>
      <c r="D129" s="24" t="s">
        <v>367</v>
      </c>
      <c r="E129" s="24" t="s">
        <v>226</v>
      </c>
      <c r="F129" s="24" t="s">
        <v>202</v>
      </c>
      <c r="G129" s="24" t="s">
        <v>204</v>
      </c>
    </row>
    <row r="130" spans="1:7" ht="15" x14ac:dyDescent="0.25">
      <c r="A130" s="24" t="str">
        <f t="shared" si="30"/>
        <v>0450767</v>
      </c>
      <c r="B130" s="24" t="str">
        <f t="shared" si="15"/>
        <v>450767</v>
      </c>
      <c r="C130" s="31">
        <v>450767</v>
      </c>
      <c r="D130" s="24" t="s">
        <v>227</v>
      </c>
      <c r="E130" s="24" t="s">
        <v>226</v>
      </c>
      <c r="F130" s="24" t="s">
        <v>202</v>
      </c>
      <c r="G130" s="24" t="s">
        <v>207</v>
      </c>
    </row>
    <row r="131" spans="1:7" ht="15" x14ac:dyDescent="0.25">
      <c r="A131" s="24" t="str">
        <f t="shared" si="30"/>
        <v>0491027</v>
      </c>
      <c r="B131" s="24" t="str">
        <f t="shared" ref="B131:B182" si="31">RIGHT(A131,6)</f>
        <v>491027</v>
      </c>
      <c r="C131" s="31">
        <v>491027</v>
      </c>
      <c r="D131" s="24" t="s">
        <v>368</v>
      </c>
      <c r="E131" s="24" t="s">
        <v>224</v>
      </c>
      <c r="F131" s="24" t="s">
        <v>202</v>
      </c>
      <c r="G131" s="24" t="s">
        <v>204</v>
      </c>
    </row>
    <row r="132" spans="1:7" ht="15" x14ac:dyDescent="0.25">
      <c r="A132" s="24" t="str">
        <f t="shared" si="30"/>
        <v>0562595</v>
      </c>
      <c r="B132" s="24" t="str">
        <f t="shared" si="31"/>
        <v>562595</v>
      </c>
      <c r="C132" s="31">
        <v>562595</v>
      </c>
      <c r="D132" s="24" t="s">
        <v>230</v>
      </c>
      <c r="E132" s="24" t="s">
        <v>224</v>
      </c>
      <c r="F132" s="24" t="s">
        <v>202</v>
      </c>
      <c r="G132" s="24" t="s">
        <v>204</v>
      </c>
    </row>
    <row r="133" spans="1:7" ht="15" x14ac:dyDescent="0.25">
      <c r="A133" s="24" t="str">
        <f t="shared" si="30"/>
        <v>0648071</v>
      </c>
      <c r="B133" s="24" t="str">
        <f t="shared" si="31"/>
        <v>648071</v>
      </c>
      <c r="C133" s="31">
        <v>648071</v>
      </c>
      <c r="D133" s="24" t="s">
        <v>369</v>
      </c>
      <c r="E133" s="24" t="s">
        <v>224</v>
      </c>
      <c r="F133" s="24" t="s">
        <v>202</v>
      </c>
      <c r="G133" s="24" t="s">
        <v>204</v>
      </c>
    </row>
    <row r="134" spans="1:7" ht="15" x14ac:dyDescent="0.25">
      <c r="A134" s="24" t="str">
        <f t="shared" si="30"/>
        <v>0648089</v>
      </c>
      <c r="B134" s="24" t="str">
        <f t="shared" si="31"/>
        <v>648089</v>
      </c>
      <c r="C134" s="31">
        <v>648089</v>
      </c>
      <c r="D134" s="24" t="s">
        <v>370</v>
      </c>
      <c r="E134" s="24" t="s">
        <v>224</v>
      </c>
      <c r="F134" s="24" t="s">
        <v>202</v>
      </c>
      <c r="G134" s="24" t="s">
        <v>204</v>
      </c>
    </row>
    <row r="135" spans="1:7" ht="15" x14ac:dyDescent="0.25">
      <c r="A135" s="24" t="str">
        <f t="shared" si="30"/>
        <v>0319392</v>
      </c>
      <c r="B135" s="24" t="str">
        <f t="shared" si="31"/>
        <v>319392</v>
      </c>
      <c r="C135" s="31">
        <v>319392</v>
      </c>
      <c r="D135" s="24" t="s">
        <v>231</v>
      </c>
      <c r="E135" s="24" t="s">
        <v>232</v>
      </c>
      <c r="F135" s="24" t="s">
        <v>202</v>
      </c>
      <c r="G135" s="24" t="s">
        <v>204</v>
      </c>
    </row>
    <row r="136" spans="1:7" ht="15" x14ac:dyDescent="0.25">
      <c r="A136" s="24" t="str">
        <f t="shared" si="30"/>
        <v>0342584</v>
      </c>
      <c r="B136" s="24" t="str">
        <f t="shared" si="31"/>
        <v>342584</v>
      </c>
      <c r="C136" s="31">
        <v>342584</v>
      </c>
      <c r="D136" s="24" t="s">
        <v>233</v>
      </c>
      <c r="E136" s="24" t="s">
        <v>234</v>
      </c>
      <c r="F136" s="24" t="s">
        <v>202</v>
      </c>
      <c r="G136" s="24" t="s">
        <v>204</v>
      </c>
    </row>
    <row r="137" spans="1:7" ht="15" x14ac:dyDescent="0.25">
      <c r="A137" s="24" t="str">
        <f t="shared" si="30"/>
        <v>0319384</v>
      </c>
      <c r="B137" s="24" t="str">
        <f t="shared" si="31"/>
        <v>319384</v>
      </c>
      <c r="C137" s="31">
        <v>319384</v>
      </c>
      <c r="D137" s="24" t="s">
        <v>371</v>
      </c>
      <c r="E137" s="24" t="s">
        <v>241</v>
      </c>
      <c r="F137" s="24" t="s">
        <v>202</v>
      </c>
      <c r="G137" s="24" t="s">
        <v>204</v>
      </c>
    </row>
    <row r="138" spans="1:7" ht="15" x14ac:dyDescent="0.25">
      <c r="A138" s="24" t="str">
        <f t="shared" si="30"/>
        <v>0373985</v>
      </c>
      <c r="B138" s="24" t="str">
        <f t="shared" si="31"/>
        <v>373985</v>
      </c>
      <c r="C138" s="31">
        <v>373985</v>
      </c>
      <c r="D138" s="24" t="s">
        <v>242</v>
      </c>
      <c r="E138" s="24" t="s">
        <v>243</v>
      </c>
      <c r="F138" s="24" t="s">
        <v>244</v>
      </c>
      <c r="G138" s="24" t="s">
        <v>244</v>
      </c>
    </row>
    <row r="139" spans="1:7" ht="15" x14ac:dyDescent="0.25">
      <c r="A139" s="24" t="str">
        <f t="shared" si="30"/>
        <v>0490904</v>
      </c>
      <c r="B139" s="24" t="str">
        <f t="shared" si="31"/>
        <v>490904</v>
      </c>
      <c r="C139" s="31">
        <v>490904</v>
      </c>
      <c r="D139" s="24" t="s">
        <v>250</v>
      </c>
      <c r="E139" s="24" t="s">
        <v>248</v>
      </c>
      <c r="F139" s="24" t="s">
        <v>202</v>
      </c>
      <c r="G139" s="24" t="s">
        <v>249</v>
      </c>
    </row>
    <row r="140" spans="1:7" ht="15" x14ac:dyDescent="0.25">
      <c r="A140" s="24" t="str">
        <f t="shared" si="30"/>
        <v>0490912</v>
      </c>
      <c r="B140" s="24" t="str">
        <f t="shared" si="31"/>
        <v>490912</v>
      </c>
      <c r="C140" s="31">
        <v>490912</v>
      </c>
      <c r="D140" s="24" t="s">
        <v>251</v>
      </c>
      <c r="E140" s="24" t="s">
        <v>243</v>
      </c>
      <c r="F140" s="24" t="s">
        <v>244</v>
      </c>
      <c r="G140" s="24" t="s">
        <v>244</v>
      </c>
    </row>
    <row r="141" spans="1:7" ht="15" x14ac:dyDescent="0.25">
      <c r="A141" s="24" t="str">
        <f t="shared" si="30"/>
        <v>0556209</v>
      </c>
      <c r="B141" s="24" t="str">
        <f t="shared" si="31"/>
        <v>556209</v>
      </c>
      <c r="C141" s="31">
        <v>556209</v>
      </c>
      <c r="D141" s="24" t="s">
        <v>252</v>
      </c>
      <c r="E141" s="29" t="s">
        <v>243</v>
      </c>
      <c r="F141" s="29" t="s">
        <v>253</v>
      </c>
      <c r="G141" s="29" t="s">
        <v>253</v>
      </c>
    </row>
    <row r="142" spans="1:7" ht="15" x14ac:dyDescent="0.25">
      <c r="A142" s="24" t="str">
        <f t="shared" si="30"/>
        <v>0450874</v>
      </c>
      <c r="B142" s="24" t="str">
        <f t="shared" si="31"/>
        <v>450874</v>
      </c>
      <c r="C142" s="31">
        <v>450874</v>
      </c>
      <c r="D142" s="24" t="s">
        <v>255</v>
      </c>
      <c r="E142" s="24" t="s">
        <v>221</v>
      </c>
      <c r="F142" s="24" t="s">
        <v>202</v>
      </c>
      <c r="G142" s="24" t="s">
        <v>204</v>
      </c>
    </row>
    <row r="143" spans="1:7" ht="15" x14ac:dyDescent="0.25">
      <c r="A143" s="24" t="str">
        <f t="shared" si="30"/>
        <v>0490839</v>
      </c>
      <c r="B143" s="24" t="str">
        <f t="shared" si="31"/>
        <v>490839</v>
      </c>
      <c r="C143" s="31">
        <v>490839</v>
      </c>
      <c r="D143" s="24" t="s">
        <v>256</v>
      </c>
      <c r="E143" s="24" t="s">
        <v>221</v>
      </c>
      <c r="F143" s="24" t="s">
        <v>210</v>
      </c>
      <c r="G143" s="24" t="s">
        <v>222</v>
      </c>
    </row>
    <row r="144" spans="1:7" ht="15" x14ac:dyDescent="0.25">
      <c r="A144" s="24" t="str">
        <f t="shared" si="30"/>
        <v>0535245</v>
      </c>
      <c r="B144" s="24" t="str">
        <f t="shared" si="31"/>
        <v>535245</v>
      </c>
      <c r="C144" s="31">
        <v>535245</v>
      </c>
      <c r="D144" s="24" t="s">
        <v>257</v>
      </c>
      <c r="E144" s="24" t="s">
        <v>221</v>
      </c>
      <c r="F144" s="24" t="s">
        <v>210</v>
      </c>
      <c r="G144" s="24" t="s">
        <v>222</v>
      </c>
    </row>
    <row r="145" spans="1:7" ht="15" x14ac:dyDescent="0.25">
      <c r="A145" s="24" t="str">
        <f t="shared" si="30"/>
        <v>0556316</v>
      </c>
      <c r="B145" s="24" t="str">
        <f t="shared" si="31"/>
        <v>556316</v>
      </c>
      <c r="C145" s="31">
        <v>556316</v>
      </c>
      <c r="D145" s="24" t="s">
        <v>258</v>
      </c>
      <c r="E145" s="24" t="s">
        <v>221</v>
      </c>
      <c r="F145" s="24" t="s">
        <v>202</v>
      </c>
      <c r="G145" s="24" t="s">
        <v>204</v>
      </c>
    </row>
    <row r="146" spans="1:7" ht="15" x14ac:dyDescent="0.25">
      <c r="A146" s="24" t="str">
        <f t="shared" si="30"/>
        <v>0409755</v>
      </c>
      <c r="B146" s="24" t="str">
        <f t="shared" si="31"/>
        <v>409755</v>
      </c>
      <c r="C146" s="31">
        <v>409755</v>
      </c>
      <c r="D146" s="24" t="s">
        <v>264</v>
      </c>
      <c r="E146" s="24" t="s">
        <v>372</v>
      </c>
      <c r="F146" s="24" t="s">
        <v>265</v>
      </c>
      <c r="G146" s="24" t="s">
        <v>265</v>
      </c>
    </row>
    <row r="147" spans="1:7" ht="15" x14ac:dyDescent="0.25">
      <c r="A147" s="24" t="str">
        <f t="shared" si="30"/>
        <v>0490946</v>
      </c>
      <c r="B147" s="24" t="str">
        <f t="shared" si="31"/>
        <v>490946</v>
      </c>
      <c r="C147" s="31">
        <v>490946</v>
      </c>
      <c r="D147" s="24" t="s">
        <v>266</v>
      </c>
      <c r="E147" s="24" t="s">
        <v>206</v>
      </c>
    </row>
    <row r="148" spans="1:7" ht="15" x14ac:dyDescent="0.25">
      <c r="A148" s="24" t="str">
        <f t="shared" si="30"/>
        <v>0490979</v>
      </c>
      <c r="B148" s="24" t="str">
        <f t="shared" si="31"/>
        <v>490979</v>
      </c>
      <c r="C148" s="31">
        <v>490979</v>
      </c>
      <c r="D148" s="24" t="s">
        <v>268</v>
      </c>
      <c r="E148" s="24" t="s">
        <v>373</v>
      </c>
      <c r="F148" s="24" t="s">
        <v>202</v>
      </c>
      <c r="G148" s="24" t="s">
        <v>204</v>
      </c>
    </row>
    <row r="149" spans="1:7" ht="15" x14ac:dyDescent="0.25">
      <c r="A149" s="24" t="str">
        <f t="shared" si="30"/>
        <v>0556639</v>
      </c>
      <c r="B149" s="24" t="str">
        <f t="shared" si="31"/>
        <v>556639</v>
      </c>
      <c r="C149" s="31">
        <v>556639</v>
      </c>
      <c r="D149" s="24" t="s">
        <v>275</v>
      </c>
      <c r="E149" s="24" t="s">
        <v>206</v>
      </c>
    </row>
    <row r="150" spans="1:7" ht="15" x14ac:dyDescent="0.25">
      <c r="A150" s="24" t="str">
        <f t="shared" si="30"/>
        <v>0556241</v>
      </c>
      <c r="B150" s="24" t="str">
        <f t="shared" si="31"/>
        <v>556241</v>
      </c>
      <c r="C150" s="31">
        <v>556241</v>
      </c>
      <c r="D150" s="24" t="s">
        <v>278</v>
      </c>
      <c r="E150" s="24" t="s">
        <v>721</v>
      </c>
      <c r="F150" s="24" t="s">
        <v>253</v>
      </c>
      <c r="G150" s="24" t="s">
        <v>253</v>
      </c>
    </row>
    <row r="151" spans="1:7" ht="15" x14ac:dyDescent="0.25">
      <c r="A151" s="24" t="str">
        <f t="shared" si="30"/>
        <v>0667311</v>
      </c>
      <c r="B151" s="24" t="str">
        <f t="shared" si="31"/>
        <v>667311</v>
      </c>
      <c r="C151" s="31">
        <v>667311</v>
      </c>
      <c r="D151" s="24" t="s">
        <v>374</v>
      </c>
      <c r="E151" s="24" t="s">
        <v>716</v>
      </c>
      <c r="F151" s="24" t="s">
        <v>244</v>
      </c>
      <c r="G151" s="24" t="s">
        <v>341</v>
      </c>
    </row>
    <row r="152" spans="1:7" ht="15" x14ac:dyDescent="0.25">
      <c r="A152" s="24" t="str">
        <f t="shared" si="30"/>
        <v>0119438</v>
      </c>
      <c r="B152" s="24" t="str">
        <f t="shared" si="31"/>
        <v>119438</v>
      </c>
      <c r="C152" s="31">
        <v>119438</v>
      </c>
      <c r="D152" s="24" t="s">
        <v>280</v>
      </c>
      <c r="E152" s="24" t="s">
        <v>206</v>
      </c>
      <c r="F152" s="24" t="s">
        <v>265</v>
      </c>
      <c r="G152" s="24" t="s">
        <v>265</v>
      </c>
    </row>
    <row r="153" spans="1:7" ht="15" x14ac:dyDescent="0.25">
      <c r="A153" s="24" t="str">
        <f t="shared" si="30"/>
        <v>0562728</v>
      </c>
      <c r="B153" s="24" t="str">
        <f t="shared" si="31"/>
        <v>562728</v>
      </c>
      <c r="C153" s="31">
        <v>562728</v>
      </c>
      <c r="D153" s="24" t="s">
        <v>375</v>
      </c>
      <c r="E153" s="24" t="s">
        <v>206</v>
      </c>
      <c r="F153" s="24" t="s">
        <v>341</v>
      </c>
      <c r="G153" s="24" t="s">
        <v>341</v>
      </c>
    </row>
    <row r="154" spans="1:7" ht="15" x14ac:dyDescent="0.25">
      <c r="A154" s="24" t="str">
        <f t="shared" si="30"/>
        <v>0557884</v>
      </c>
      <c r="B154" s="24" t="str">
        <f t="shared" si="31"/>
        <v>557884</v>
      </c>
      <c r="C154" s="31">
        <v>557884</v>
      </c>
      <c r="D154" s="24" t="s">
        <v>301</v>
      </c>
      <c r="E154" s="24" t="s">
        <v>206</v>
      </c>
      <c r="F154" s="24" t="s">
        <v>202</v>
      </c>
      <c r="G154" s="24" t="s">
        <v>207</v>
      </c>
    </row>
    <row r="155" spans="1:7" ht="15" x14ac:dyDescent="0.25">
      <c r="A155" s="24" t="str">
        <f t="shared" si="30"/>
        <v>0556225</v>
      </c>
      <c r="B155" s="24" t="str">
        <f t="shared" si="31"/>
        <v>556225</v>
      </c>
      <c r="C155" s="31">
        <v>556225</v>
      </c>
      <c r="D155" s="24" t="s">
        <v>303</v>
      </c>
      <c r="E155" s="24" t="s">
        <v>206</v>
      </c>
      <c r="F155" s="24" t="s">
        <v>202</v>
      </c>
      <c r="G155" s="24" t="s">
        <v>204</v>
      </c>
    </row>
    <row r="156" spans="1:7" ht="15" x14ac:dyDescent="0.25">
      <c r="A156" s="24" t="str">
        <f t="shared" si="30"/>
        <v>0490862</v>
      </c>
      <c r="B156" s="24" t="str">
        <f t="shared" si="31"/>
        <v>490862</v>
      </c>
      <c r="C156" s="31">
        <v>490862</v>
      </c>
      <c r="D156" s="24" t="s">
        <v>306</v>
      </c>
      <c r="E156" s="24" t="s">
        <v>206</v>
      </c>
      <c r="F156" s="24" t="s">
        <v>202</v>
      </c>
      <c r="G156" s="24" t="s">
        <v>204</v>
      </c>
    </row>
    <row r="157" spans="1:7" ht="15" x14ac:dyDescent="0.25">
      <c r="A157" s="24" t="str">
        <f t="shared" si="30"/>
        <v>0491910</v>
      </c>
      <c r="B157" s="24" t="str">
        <f t="shared" si="31"/>
        <v>491910</v>
      </c>
      <c r="C157" s="31">
        <v>491910</v>
      </c>
      <c r="D157" s="24" t="s">
        <v>307</v>
      </c>
      <c r="E157" s="24" t="s">
        <v>308</v>
      </c>
      <c r="F157" s="24" t="s">
        <v>263</v>
      </c>
      <c r="G157" s="29" t="s">
        <v>263</v>
      </c>
    </row>
    <row r="158" spans="1:7" ht="15" x14ac:dyDescent="0.25">
      <c r="A158" s="24" t="str">
        <f t="shared" si="30"/>
        <v>0226613</v>
      </c>
      <c r="B158" s="24" t="str">
        <f t="shared" si="31"/>
        <v>226613</v>
      </c>
      <c r="C158" s="31">
        <v>226613</v>
      </c>
      <c r="D158" s="24" t="s">
        <v>309</v>
      </c>
      <c r="E158" s="24" t="s">
        <v>206</v>
      </c>
      <c r="F158" s="24" t="s">
        <v>341</v>
      </c>
      <c r="G158" s="24" t="s">
        <v>341</v>
      </c>
    </row>
    <row r="159" spans="1:7" ht="15" x14ac:dyDescent="0.25">
      <c r="A159" s="24" t="str">
        <f t="shared" si="30"/>
        <v>0278861</v>
      </c>
      <c r="B159" s="24" t="str">
        <f t="shared" si="31"/>
        <v>278861</v>
      </c>
      <c r="C159" s="31">
        <v>278861</v>
      </c>
      <c r="D159" s="24" t="s">
        <v>310</v>
      </c>
      <c r="E159" s="24" t="s">
        <v>311</v>
      </c>
      <c r="F159" s="24" t="s">
        <v>202</v>
      </c>
      <c r="G159" s="24" t="s">
        <v>204</v>
      </c>
    </row>
    <row r="160" spans="1:7" ht="15" x14ac:dyDescent="0.25">
      <c r="A160" s="24" t="str">
        <f t="shared" si="30"/>
        <v>0490847</v>
      </c>
      <c r="B160" s="24" t="str">
        <f t="shared" si="31"/>
        <v>490847</v>
      </c>
      <c r="C160" s="31">
        <v>490847</v>
      </c>
      <c r="D160" s="24" t="s">
        <v>312</v>
      </c>
      <c r="E160" s="24" t="s">
        <v>311</v>
      </c>
      <c r="F160" s="24" t="s">
        <v>202</v>
      </c>
      <c r="G160" s="24" t="s">
        <v>204</v>
      </c>
    </row>
    <row r="161" spans="1:7" ht="15" x14ac:dyDescent="0.25">
      <c r="A161" s="24" t="str">
        <f t="shared" si="30"/>
        <v>0556183</v>
      </c>
      <c r="B161" s="24" t="str">
        <f t="shared" si="31"/>
        <v>556183</v>
      </c>
      <c r="C161" s="31">
        <v>556183</v>
      </c>
      <c r="D161" s="24" t="s">
        <v>313</v>
      </c>
      <c r="E161" s="24" t="s">
        <v>311</v>
      </c>
      <c r="F161" s="24" t="s">
        <v>202</v>
      </c>
      <c r="G161" s="24" t="s">
        <v>204</v>
      </c>
    </row>
    <row r="162" spans="1:7" ht="15" x14ac:dyDescent="0.25">
      <c r="A162" s="24" t="str">
        <f t="shared" si="30"/>
        <v>0557371</v>
      </c>
      <c r="B162" s="24" t="str">
        <f t="shared" si="31"/>
        <v>557371</v>
      </c>
      <c r="C162" s="31">
        <v>557371</v>
      </c>
      <c r="D162" s="24" t="s">
        <v>314</v>
      </c>
      <c r="E162" s="24" t="s">
        <v>311</v>
      </c>
      <c r="F162" s="24" t="s">
        <v>202</v>
      </c>
      <c r="G162" s="24" t="s">
        <v>204</v>
      </c>
    </row>
    <row r="163" spans="1:7" ht="15" x14ac:dyDescent="0.25">
      <c r="A163" s="24" t="str">
        <f t="shared" ref="A163:A182" si="32">LEFT(D163,7)</f>
        <v>0342584</v>
      </c>
      <c r="B163" s="24" t="str">
        <f t="shared" si="31"/>
        <v>342584</v>
      </c>
      <c r="C163" s="31">
        <v>342584</v>
      </c>
      <c r="D163" s="24" t="s">
        <v>376</v>
      </c>
      <c r="E163" s="24" t="s">
        <v>234</v>
      </c>
      <c r="F163" s="24" t="s">
        <v>202</v>
      </c>
      <c r="G163" s="24" t="s">
        <v>204</v>
      </c>
    </row>
    <row r="164" spans="1:7" ht="15" x14ac:dyDescent="0.25">
      <c r="A164" s="24" t="str">
        <f t="shared" si="32"/>
        <v>0668699</v>
      </c>
      <c r="B164" s="24" t="str">
        <f t="shared" si="31"/>
        <v>668699</v>
      </c>
      <c r="C164" s="31">
        <v>668699</v>
      </c>
      <c r="D164" s="24" t="s">
        <v>377</v>
      </c>
      <c r="E164" s="24" t="s">
        <v>717</v>
      </c>
      <c r="F164" s="24" t="s">
        <v>253</v>
      </c>
      <c r="G164" s="24" t="s">
        <v>253</v>
      </c>
    </row>
    <row r="165" spans="1:7" ht="15" x14ac:dyDescent="0.25">
      <c r="A165" s="24" t="str">
        <f t="shared" si="32"/>
        <v>0451138</v>
      </c>
      <c r="B165" s="24" t="str">
        <f t="shared" si="31"/>
        <v>451138</v>
      </c>
      <c r="C165" s="31">
        <v>451138</v>
      </c>
      <c r="D165" s="24" t="s">
        <v>378</v>
      </c>
      <c r="E165" s="24" t="s">
        <v>243</v>
      </c>
      <c r="F165" s="24" t="s">
        <v>244</v>
      </c>
      <c r="G165" s="24" t="s">
        <v>244</v>
      </c>
    </row>
    <row r="166" spans="1:7" ht="15" x14ac:dyDescent="0.25">
      <c r="A166" s="24" t="str">
        <f t="shared" si="32"/>
        <v>0667337</v>
      </c>
      <c r="B166" s="24" t="str">
        <f t="shared" si="31"/>
        <v>667337</v>
      </c>
      <c r="C166" s="31">
        <v>667337</v>
      </c>
      <c r="D166" s="24" t="s">
        <v>379</v>
      </c>
      <c r="E166" s="24" t="s">
        <v>243</v>
      </c>
      <c r="F166" s="24" t="s">
        <v>253</v>
      </c>
      <c r="G166" s="24" t="s">
        <v>253</v>
      </c>
    </row>
    <row r="167" spans="1:7" ht="15" x14ac:dyDescent="0.25">
      <c r="A167" s="24" t="str">
        <f t="shared" si="32"/>
        <v>0667436</v>
      </c>
      <c r="B167" s="24" t="str">
        <f t="shared" si="31"/>
        <v>667436</v>
      </c>
      <c r="C167" s="31">
        <v>667436</v>
      </c>
      <c r="D167" s="24" t="s">
        <v>380</v>
      </c>
      <c r="E167" s="24" t="s">
        <v>719</v>
      </c>
      <c r="F167" s="24" t="s">
        <v>202</v>
      </c>
      <c r="G167" s="24" t="s">
        <v>202</v>
      </c>
    </row>
    <row r="168" spans="1:7" ht="15" x14ac:dyDescent="0.25">
      <c r="A168" s="24" t="str">
        <f t="shared" si="32"/>
        <v>0155515</v>
      </c>
      <c r="B168" s="24" t="str">
        <f t="shared" si="31"/>
        <v>155515</v>
      </c>
      <c r="C168" s="31">
        <v>155515</v>
      </c>
      <c r="D168" s="24" t="s">
        <v>381</v>
      </c>
      <c r="E168" s="24" t="s">
        <v>719</v>
      </c>
      <c r="F168" s="24" t="s">
        <v>382</v>
      </c>
      <c r="G168" s="24" t="s">
        <v>382</v>
      </c>
    </row>
    <row r="169" spans="1:7" ht="15" x14ac:dyDescent="0.25">
      <c r="A169" s="24" t="str">
        <f t="shared" si="32"/>
        <v>0491100</v>
      </c>
      <c r="B169" s="24" t="str">
        <f t="shared" si="31"/>
        <v>491100</v>
      </c>
      <c r="C169" s="31">
        <v>491100</v>
      </c>
      <c r="D169" s="24" t="s">
        <v>383</v>
      </c>
      <c r="E169" s="24" t="s">
        <v>325</v>
      </c>
      <c r="F169" s="24" t="s">
        <v>202</v>
      </c>
      <c r="G169" s="24" t="s">
        <v>202</v>
      </c>
    </row>
    <row r="170" spans="1:7" ht="15" x14ac:dyDescent="0.25">
      <c r="A170" s="24" t="str">
        <f t="shared" si="32"/>
        <v>0668426</v>
      </c>
      <c r="B170" s="24" t="str">
        <f t="shared" si="31"/>
        <v>668426</v>
      </c>
      <c r="C170" s="31">
        <v>668426</v>
      </c>
      <c r="D170" s="24" t="s">
        <v>384</v>
      </c>
      <c r="E170" s="24" t="s">
        <v>305</v>
      </c>
      <c r="F170" s="24" t="s">
        <v>202</v>
      </c>
      <c r="G170" s="24" t="s">
        <v>385</v>
      </c>
    </row>
    <row r="171" spans="1:7" ht="15" x14ac:dyDescent="0.25">
      <c r="A171" s="24" t="str">
        <f t="shared" si="32"/>
        <v>0452573</v>
      </c>
      <c r="B171" s="24" t="str">
        <f t="shared" si="31"/>
        <v>452573</v>
      </c>
      <c r="C171" s="31">
        <v>452573</v>
      </c>
      <c r="D171" s="24" t="s">
        <v>386</v>
      </c>
      <c r="E171" s="24" t="s">
        <v>305</v>
      </c>
      <c r="F171" s="24" t="s">
        <v>202</v>
      </c>
      <c r="G171" s="24" t="s">
        <v>204</v>
      </c>
    </row>
    <row r="172" spans="1:7" ht="15" x14ac:dyDescent="0.25">
      <c r="A172" s="24" t="str">
        <f t="shared" si="32"/>
        <v>0010557</v>
      </c>
      <c r="B172" s="24" t="str">
        <f t="shared" si="31"/>
        <v>010557</v>
      </c>
      <c r="C172" s="31">
        <v>10557</v>
      </c>
      <c r="D172" s="24" t="s">
        <v>387</v>
      </c>
      <c r="E172" s="29" t="s">
        <v>206</v>
      </c>
      <c r="F172" s="29" t="s">
        <v>202</v>
      </c>
      <c r="G172" s="29" t="s">
        <v>202</v>
      </c>
    </row>
    <row r="173" spans="1:7" ht="15" x14ac:dyDescent="0.25">
      <c r="A173" s="24" t="str">
        <f t="shared" si="32"/>
        <v>0409771</v>
      </c>
      <c r="B173" s="24" t="str">
        <f t="shared" si="31"/>
        <v>409771</v>
      </c>
      <c r="C173" s="31">
        <v>409771</v>
      </c>
      <c r="D173" s="24" t="s">
        <v>388</v>
      </c>
      <c r="E173" s="29" t="s">
        <v>206</v>
      </c>
      <c r="F173" s="29" t="s">
        <v>202</v>
      </c>
      <c r="G173" s="29" t="s">
        <v>202</v>
      </c>
    </row>
    <row r="174" spans="1:7" ht="15" x14ac:dyDescent="0.25">
      <c r="A174" s="24" t="str">
        <f t="shared" si="32"/>
        <v>0680801</v>
      </c>
      <c r="B174" s="24" t="str">
        <f t="shared" si="31"/>
        <v>680801</v>
      </c>
      <c r="C174" s="31">
        <v>680801</v>
      </c>
      <c r="D174" s="24" t="s">
        <v>389</v>
      </c>
      <c r="E174" s="29" t="s">
        <v>234</v>
      </c>
      <c r="F174" s="29" t="s">
        <v>210</v>
      </c>
      <c r="G174" s="29" t="s">
        <v>214</v>
      </c>
    </row>
    <row r="175" spans="1:7" ht="15" x14ac:dyDescent="0.25">
      <c r="A175" s="24" t="str">
        <f t="shared" si="32"/>
        <v>0667345</v>
      </c>
      <c r="B175" s="24" t="str">
        <f t="shared" si="31"/>
        <v>667345</v>
      </c>
      <c r="C175" s="31">
        <v>667345</v>
      </c>
      <c r="D175" s="24" t="s">
        <v>390</v>
      </c>
      <c r="E175" s="49" t="s">
        <v>722</v>
      </c>
      <c r="F175" s="29" t="s">
        <v>202</v>
      </c>
      <c r="G175" s="29" t="s">
        <v>202</v>
      </c>
    </row>
    <row r="176" spans="1:7" ht="15" x14ac:dyDescent="0.25">
      <c r="A176" s="24" t="str">
        <f t="shared" si="32"/>
        <v>0667329</v>
      </c>
      <c r="B176" s="24" t="str">
        <f t="shared" si="31"/>
        <v>667329</v>
      </c>
      <c r="C176" s="31">
        <v>667329</v>
      </c>
      <c r="D176" s="24" t="s">
        <v>391</v>
      </c>
      <c r="E176" s="29" t="s">
        <v>206</v>
      </c>
      <c r="F176" s="29" t="s">
        <v>202</v>
      </c>
      <c r="G176" s="29" t="s">
        <v>385</v>
      </c>
    </row>
    <row r="177" spans="1:7" ht="15" x14ac:dyDescent="0.25">
      <c r="A177" s="24" t="str">
        <f t="shared" si="32"/>
        <v>0010481</v>
      </c>
      <c r="B177" s="24" t="str">
        <f t="shared" si="31"/>
        <v>010481</v>
      </c>
      <c r="C177" s="31">
        <v>10481</v>
      </c>
      <c r="D177" s="24" t="s">
        <v>392</v>
      </c>
      <c r="E177" s="29" t="s">
        <v>272</v>
      </c>
      <c r="F177" s="29" t="s">
        <v>202</v>
      </c>
      <c r="G177" s="29" t="s">
        <v>202</v>
      </c>
    </row>
    <row r="178" spans="1:7" ht="15" x14ac:dyDescent="0.25">
      <c r="A178" s="24" t="str">
        <f t="shared" si="32"/>
        <v>0668434</v>
      </c>
      <c r="B178" s="24" t="str">
        <f t="shared" si="31"/>
        <v>668434</v>
      </c>
      <c r="C178" s="31">
        <v>668434</v>
      </c>
      <c r="D178" s="24" t="s">
        <v>393</v>
      </c>
      <c r="E178" s="29" t="s">
        <v>206</v>
      </c>
      <c r="F178" s="29" t="s">
        <v>202</v>
      </c>
      <c r="G178" s="29" t="s">
        <v>385</v>
      </c>
    </row>
    <row r="179" spans="1:7" ht="15" x14ac:dyDescent="0.25">
      <c r="A179" s="24" t="str">
        <f t="shared" si="32"/>
        <v>0119453</v>
      </c>
      <c r="B179" s="24" t="str">
        <f t="shared" si="31"/>
        <v>119453</v>
      </c>
      <c r="C179" s="31">
        <v>119453</v>
      </c>
      <c r="D179" s="24" t="s">
        <v>394</v>
      </c>
      <c r="E179" s="29" t="s">
        <v>716</v>
      </c>
      <c r="F179" s="29" t="s">
        <v>202</v>
      </c>
      <c r="G179" s="29" t="s">
        <v>207</v>
      </c>
    </row>
    <row r="180" spans="1:7" ht="15" x14ac:dyDescent="0.25">
      <c r="A180" s="24" t="str">
        <f t="shared" si="32"/>
        <v>0667444</v>
      </c>
      <c r="B180" s="24" t="str">
        <f t="shared" si="31"/>
        <v>667444</v>
      </c>
      <c r="C180" s="31">
        <v>667444</v>
      </c>
      <c r="D180" s="24" t="s">
        <v>395</v>
      </c>
      <c r="E180" s="49" t="s">
        <v>720</v>
      </c>
      <c r="F180" s="29" t="s">
        <v>202</v>
      </c>
      <c r="G180" s="29" t="s">
        <v>204</v>
      </c>
    </row>
    <row r="181" spans="1:7" ht="15" x14ac:dyDescent="0.25">
      <c r="A181" s="24" t="str">
        <f t="shared" si="32"/>
        <v>0224964</v>
      </c>
      <c r="B181" s="24" t="str">
        <f t="shared" si="31"/>
        <v>224964</v>
      </c>
      <c r="C181" s="31">
        <v>224964</v>
      </c>
      <c r="D181" s="24" t="s">
        <v>396</v>
      </c>
      <c r="E181" s="29" t="s">
        <v>714</v>
      </c>
      <c r="F181" s="29" t="s">
        <v>210</v>
      </c>
      <c r="G181" s="29" t="s">
        <v>239</v>
      </c>
    </row>
    <row r="182" spans="1:7" ht="15" x14ac:dyDescent="0.25">
      <c r="A182" s="24" t="str">
        <f t="shared" si="32"/>
        <v>0225003</v>
      </c>
      <c r="B182" s="24" t="str">
        <f t="shared" si="31"/>
        <v>225003</v>
      </c>
      <c r="C182" s="31">
        <v>225003</v>
      </c>
      <c r="D182" s="24" t="s">
        <v>276</v>
      </c>
      <c r="E182" s="29" t="s">
        <v>206</v>
      </c>
      <c r="F182" s="29" t="s">
        <v>210</v>
      </c>
      <c r="G182" s="29" t="s">
        <v>277</v>
      </c>
    </row>
    <row r="183" spans="1:7" x14ac:dyDescent="0.2">
      <c r="C183" s="46">
        <v>33621</v>
      </c>
      <c r="D183" s="24" t="s">
        <v>155</v>
      </c>
      <c r="E183" s="24" t="s">
        <v>221</v>
      </c>
      <c r="F183" s="24" t="s">
        <v>202</v>
      </c>
      <c r="G183" s="24" t="s">
        <v>204</v>
      </c>
    </row>
    <row r="184" spans="1:7" x14ac:dyDescent="0.2">
      <c r="C184" s="46">
        <v>10557</v>
      </c>
      <c r="D184" s="24" t="s">
        <v>138</v>
      </c>
      <c r="E184" s="24" t="s">
        <v>712</v>
      </c>
      <c r="F184" s="24" t="s">
        <v>202</v>
      </c>
      <c r="G184" s="24" t="s">
        <v>204</v>
      </c>
    </row>
    <row r="185" spans="1:7" x14ac:dyDescent="0.2">
      <c r="C185" s="46">
        <v>74617</v>
      </c>
      <c r="D185" s="24" t="s">
        <v>148</v>
      </c>
      <c r="E185" s="29" t="s">
        <v>272</v>
      </c>
      <c r="F185" s="29" t="s">
        <v>202</v>
      </c>
      <c r="G185" s="24" t="s">
        <v>204</v>
      </c>
    </row>
    <row r="186" spans="1:7" x14ac:dyDescent="0.2">
      <c r="C186" s="46">
        <v>10481</v>
      </c>
      <c r="D186" s="24" t="s">
        <v>158</v>
      </c>
      <c r="E186" s="29" t="s">
        <v>272</v>
      </c>
      <c r="F186" s="29" t="s">
        <v>202</v>
      </c>
      <c r="G186" s="24" t="s">
        <v>204</v>
      </c>
    </row>
    <row r="187" spans="1:7" x14ac:dyDescent="0.2">
      <c r="C187" s="30">
        <v>10145</v>
      </c>
      <c r="D187" s="24" t="s">
        <v>195</v>
      </c>
      <c r="E187" s="24" t="s">
        <v>224</v>
      </c>
      <c r="F187" s="24" t="s">
        <v>202</v>
      </c>
      <c r="G187" s="24" t="s">
        <v>204</v>
      </c>
    </row>
    <row r="188" spans="1:7" x14ac:dyDescent="0.2">
      <c r="C188" s="30">
        <v>10540</v>
      </c>
      <c r="D188" s="24" t="s">
        <v>738</v>
      </c>
      <c r="E188" s="24" t="s">
        <v>206</v>
      </c>
      <c r="F188" s="24" t="s">
        <v>202</v>
      </c>
      <c r="G188" s="24" t="s">
        <v>204</v>
      </c>
    </row>
    <row r="189" spans="1:7" x14ac:dyDescent="0.2">
      <c r="C189" s="30">
        <v>12933</v>
      </c>
      <c r="D189" s="24" t="s">
        <v>743</v>
      </c>
      <c r="E189" s="24" t="s">
        <v>206</v>
      </c>
      <c r="F189" s="24" t="s">
        <v>202</v>
      </c>
      <c r="G189" s="24" t="s">
        <v>207</v>
      </c>
    </row>
    <row r="190" spans="1:7" x14ac:dyDescent="0.2">
      <c r="C190" s="30">
        <v>13006</v>
      </c>
      <c r="D190" s="24" t="s">
        <v>744</v>
      </c>
      <c r="E190" s="24" t="s">
        <v>206</v>
      </c>
      <c r="F190" s="50" t="s">
        <v>202</v>
      </c>
      <c r="G190" s="50" t="s">
        <v>202</v>
      </c>
    </row>
    <row r="191" spans="1:7" ht="15" x14ac:dyDescent="0.25">
      <c r="C191">
        <v>10931</v>
      </c>
      <c r="D191" t="s">
        <v>848</v>
      </c>
      <c r="E191" s="24" t="s">
        <v>206</v>
      </c>
      <c r="F191" s="24" t="s">
        <v>202</v>
      </c>
      <c r="G191" s="24" t="s">
        <v>249</v>
      </c>
    </row>
  </sheetData>
  <autoFilter ref="A1:N187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X130" sqref="X130"/>
    </sheetView>
  </sheetViews>
  <sheetFormatPr defaultRowHeight="15" x14ac:dyDescent="0.25"/>
  <cols>
    <col min="1" max="1" width="13.140625" customWidth="1"/>
    <col min="2" max="2" width="7.140625" customWidth="1"/>
  </cols>
  <sheetData>
    <row r="1" spans="1:4" x14ac:dyDescent="0.25">
      <c r="A1" s="44" t="s">
        <v>7</v>
      </c>
      <c r="B1" s="45" t="s">
        <v>708</v>
      </c>
    </row>
    <row r="3" spans="1:4" x14ac:dyDescent="0.25">
      <c r="A3" s="41" t="s">
        <v>105</v>
      </c>
      <c r="C3" s="14" t="s">
        <v>709</v>
      </c>
      <c r="D3" s="14" t="s">
        <v>707</v>
      </c>
    </row>
    <row r="4" spans="1:4" x14ac:dyDescent="0.25">
      <c r="A4" s="42">
        <v>524780</v>
      </c>
      <c r="C4">
        <v>333340</v>
      </c>
      <c r="D4" s="14" t="s">
        <v>711</v>
      </c>
    </row>
    <row r="5" spans="1:4" x14ac:dyDescent="0.25">
      <c r="A5" s="43" t="s">
        <v>109</v>
      </c>
      <c r="C5">
        <v>333341</v>
      </c>
      <c r="D5" s="14" t="s">
        <v>711</v>
      </c>
    </row>
    <row r="6" spans="1:4" x14ac:dyDescent="0.25">
      <c r="C6">
        <v>333342</v>
      </c>
      <c r="D6" s="14" t="s">
        <v>711</v>
      </c>
    </row>
    <row r="7" spans="1:4" x14ac:dyDescent="0.25">
      <c r="C7">
        <v>333343</v>
      </c>
      <c r="D7" s="14" t="s">
        <v>711</v>
      </c>
    </row>
    <row r="8" spans="1:4" x14ac:dyDescent="0.25">
      <c r="C8">
        <v>522560</v>
      </c>
      <c r="D8" s="14" t="s">
        <v>711</v>
      </c>
    </row>
    <row r="9" spans="1:4" x14ac:dyDescent="0.25">
      <c r="C9">
        <v>522561</v>
      </c>
      <c r="D9" s="14" t="s">
        <v>711</v>
      </c>
    </row>
    <row r="10" spans="1:4" x14ac:dyDescent="0.25">
      <c r="C10">
        <v>522562</v>
      </c>
      <c r="D10" s="14" t="s">
        <v>711</v>
      </c>
    </row>
    <row r="11" spans="1:4" x14ac:dyDescent="0.25">
      <c r="C11">
        <v>522563</v>
      </c>
      <c r="D11" s="14" t="s">
        <v>711</v>
      </c>
    </row>
    <row r="12" spans="1:4" x14ac:dyDescent="0.25">
      <c r="C12">
        <v>522564</v>
      </c>
      <c r="D12" s="14" t="s">
        <v>711</v>
      </c>
    </row>
    <row r="13" spans="1:4" x14ac:dyDescent="0.25">
      <c r="C13">
        <v>522565</v>
      </c>
      <c r="D13" s="14" t="s">
        <v>711</v>
      </c>
    </row>
    <row r="14" spans="1:4" x14ac:dyDescent="0.25">
      <c r="C14">
        <v>522566</v>
      </c>
      <c r="D14" s="14" t="s">
        <v>711</v>
      </c>
    </row>
    <row r="15" spans="1:4" x14ac:dyDescent="0.25">
      <c r="C15">
        <v>523781</v>
      </c>
      <c r="D15" s="14" t="s">
        <v>711</v>
      </c>
    </row>
    <row r="16" spans="1:4" x14ac:dyDescent="0.25">
      <c r="C16">
        <v>524780</v>
      </c>
      <c r="D16" s="14" t="s">
        <v>711</v>
      </c>
    </row>
    <row r="17" spans="3:4" x14ac:dyDescent="0.25">
      <c r="C17">
        <v>705020</v>
      </c>
      <c r="D17" s="14" t="s">
        <v>710</v>
      </c>
    </row>
    <row r="18" spans="3:4" x14ac:dyDescent="0.25">
      <c r="C18">
        <v>705030</v>
      </c>
      <c r="D18" s="14" t="s">
        <v>710</v>
      </c>
    </row>
    <row r="19" spans="3:4" x14ac:dyDescent="0.25">
      <c r="C19">
        <v>705040</v>
      </c>
      <c r="D19" s="14" t="s">
        <v>710</v>
      </c>
    </row>
    <row r="20" spans="3:4" x14ac:dyDescent="0.25">
      <c r="C20">
        <v>705050</v>
      </c>
      <c r="D20" s="14" t="s">
        <v>710</v>
      </c>
    </row>
    <row r="21" spans="3:4" x14ac:dyDescent="0.25">
      <c r="C21">
        <v>706020</v>
      </c>
      <c r="D21" s="14" t="s">
        <v>710</v>
      </c>
    </row>
    <row r="22" spans="3:4" x14ac:dyDescent="0.25">
      <c r="C22">
        <v>706030</v>
      </c>
      <c r="D22" s="14" t="s">
        <v>710</v>
      </c>
    </row>
    <row r="23" spans="3:4" x14ac:dyDescent="0.25">
      <c r="C23">
        <v>706040</v>
      </c>
      <c r="D23" s="14" t="s">
        <v>710</v>
      </c>
    </row>
    <row r="24" spans="3:4" x14ac:dyDescent="0.25">
      <c r="C24">
        <v>706050</v>
      </c>
      <c r="D24" s="14" t="s">
        <v>710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Summary by country</vt:lpstr>
      <vt:lpstr>Detail by country</vt:lpstr>
      <vt:lpstr>Breban</vt:lpstr>
      <vt:lpstr>FraVint Sum by producer</vt:lpstr>
      <vt:lpstr>VintagesFR by region DETAIL</vt:lpstr>
      <vt:lpstr>All Rose by Agent</vt:lpstr>
      <vt:lpstr>P11</vt:lpstr>
      <vt:lpstr>RLU</vt:lpstr>
      <vt:lpstr>LU</vt:lpstr>
      <vt:lpstr>'All Rose by Agent'!Print_Area</vt:lpstr>
      <vt:lpstr>Breban!Print_Area</vt:lpstr>
      <vt:lpstr>RLU!Print_Area</vt:lpstr>
      <vt:lpstr>'Summary by country'!Print_Area</vt:lpstr>
      <vt:lpstr>'VintagesFR by region DETAIL'!Print_Area</vt:lpstr>
      <vt:lpstr>'Detail by country'!Print_Titles</vt:lpstr>
      <vt:lpstr>'VintagesFR by region DETAIL'!Print_Titles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LCBO Product Sales Trend Period 7 2019/2020</dc:title>
  <dc:subject>LCBO Product Sales Trend Period 7 2019/2020</dc:subject>
  <dc:creator>DigThisData</dc:creator>
  <cp:lastModifiedBy>Daphne</cp:lastModifiedBy>
  <cp:lastPrinted>2019-11-08T19:25:21Z</cp:lastPrinted>
  <dcterms:created xsi:type="dcterms:W3CDTF">2019-11-06T00:11:51Z</dcterms:created>
  <dcterms:modified xsi:type="dcterms:W3CDTF">2020-02-06T23:09:01Z</dcterms:modified>
</cp:coreProperties>
</file>